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AE4A5316-2E90-0347-A097-BDFAC5E3AAF6}" xr6:coauthVersionLast="47" xr6:coauthVersionMax="47" xr10:uidLastSave="{00000000-0000-0000-0000-000000000000}"/>
  <bookViews>
    <workbookView xWindow="0" yWindow="500" windowWidth="28800" windowHeight="12120" xr2:uid="{00000000-000D-0000-FFFF-FFFF00000000}"/>
  </bookViews>
  <sheets>
    <sheet name="Прайс-лист" sheetId="1" r:id="rId1"/>
    <sheet name="скидка" sheetId="4" r:id="rId2"/>
  </sheets>
  <definedNames>
    <definedName name="_xlnm._FilterDatabase" localSheetId="0" hidden="1">'Прайс-лист'!$G$2:$G$141</definedName>
    <definedName name="_xlnm.Print_Area" localSheetId="1">скидка!$U$4:$AH$10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H54" i="1"/>
  <c r="H55" i="1"/>
  <c r="H28" i="1"/>
  <c r="I28" i="1" s="1"/>
  <c r="H21" i="1"/>
  <c r="I21" i="1" s="1"/>
  <c r="H22" i="1"/>
  <c r="I22" i="1" s="1"/>
  <c r="H23" i="1"/>
  <c r="I23" i="1" s="1"/>
  <c r="H16" i="1"/>
  <c r="H8" i="1"/>
  <c r="I8" i="1" s="1"/>
  <c r="G143" i="1"/>
  <c r="H131" i="1"/>
  <c r="H141" i="1"/>
  <c r="H129" i="1"/>
  <c r="H130" i="1"/>
  <c r="H45" i="1"/>
  <c r="H46" i="1"/>
  <c r="H47" i="1"/>
  <c r="H48" i="1"/>
  <c r="H49" i="1"/>
  <c r="H50" i="1"/>
  <c r="H51" i="1"/>
  <c r="H52" i="1"/>
  <c r="H53" i="1"/>
  <c r="H57" i="1"/>
  <c r="I57" i="1" s="1"/>
  <c r="H58" i="1"/>
  <c r="I58" i="1" s="1"/>
  <c r="H59" i="1"/>
  <c r="I59" i="1" s="1"/>
  <c r="H13" i="1"/>
  <c r="H14" i="1"/>
  <c r="H15" i="1"/>
  <c r="H17" i="1"/>
  <c r="H18" i="1"/>
  <c r="H19" i="1"/>
  <c r="H4" i="1"/>
  <c r="I4" i="1" s="1"/>
  <c r="H5" i="1"/>
  <c r="I5" i="1" s="1"/>
  <c r="H6" i="1"/>
  <c r="I6" i="1" s="1"/>
  <c r="H7" i="1"/>
  <c r="I7" i="1" s="1"/>
  <c r="H9" i="1"/>
  <c r="I9" i="1" s="1"/>
  <c r="H10" i="1"/>
  <c r="I10" i="1" s="1"/>
  <c r="H11" i="1"/>
  <c r="I11" i="1" s="1"/>
  <c r="H12" i="1"/>
  <c r="I12" i="1" s="1"/>
  <c r="H25" i="1"/>
  <c r="I25" i="1" s="1"/>
  <c r="H26" i="1"/>
  <c r="I26" i="1" s="1"/>
  <c r="H27" i="1"/>
  <c r="I27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1" i="1"/>
  <c r="I41" i="1" s="1"/>
  <c r="H42" i="1"/>
  <c r="I42" i="1" s="1"/>
  <c r="H43" i="1"/>
  <c r="I43" i="1" s="1"/>
  <c r="H44" i="1"/>
  <c r="I44" i="1" s="1"/>
  <c r="H60" i="1"/>
  <c r="I60" i="1" s="1"/>
  <c r="H61" i="1"/>
  <c r="I61" i="1" s="1"/>
  <c r="H62" i="1"/>
  <c r="I62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H92" i="1"/>
  <c r="H93" i="1"/>
  <c r="H94" i="1"/>
  <c r="H95" i="1"/>
  <c r="H96" i="1"/>
  <c r="H97" i="1"/>
  <c r="H98" i="1"/>
  <c r="I98" i="1" s="1"/>
  <c r="H99" i="1"/>
  <c r="I99" i="1" s="1"/>
  <c r="H100" i="1"/>
  <c r="I100" i="1" s="1"/>
  <c r="H101" i="1"/>
  <c r="I101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2" i="1"/>
  <c r="H123" i="1"/>
  <c r="H124" i="1"/>
  <c r="H125" i="1"/>
  <c r="H126" i="1"/>
  <c r="H127" i="1"/>
  <c r="H128" i="1"/>
  <c r="H132" i="1"/>
  <c r="H133" i="1"/>
  <c r="H134" i="1"/>
  <c r="H135" i="1"/>
  <c r="H136" i="1"/>
  <c r="H137" i="1"/>
  <c r="H138" i="1"/>
  <c r="H139" i="1"/>
  <c r="H140" i="1"/>
  <c r="I143" i="1" l="1"/>
</calcChain>
</file>

<file path=xl/sharedStrings.xml><?xml version="1.0" encoding="utf-8"?>
<sst xmlns="http://schemas.openxmlformats.org/spreadsheetml/2006/main" count="316" uniqueCount="290">
  <si>
    <t>EAR 201</t>
  </si>
  <si>
    <t>EAR 283</t>
  </si>
  <si>
    <t>EAR 286</t>
  </si>
  <si>
    <t>EAR 308</t>
  </si>
  <si>
    <t>EAR 206</t>
  </si>
  <si>
    <t>EAR 207</t>
  </si>
  <si>
    <t>EAR 208</t>
  </si>
  <si>
    <t>EAR 306</t>
  </si>
  <si>
    <t>Наружные козырьки для приточных устройств</t>
  </si>
  <si>
    <t>AEA 731</t>
  </si>
  <si>
    <t>AEA 733</t>
  </si>
  <si>
    <t>AEA 827</t>
  </si>
  <si>
    <t>AEA 833</t>
  </si>
  <si>
    <t>AEA 834</t>
  </si>
  <si>
    <t>AEA 852</t>
  </si>
  <si>
    <t>К 3168</t>
  </si>
  <si>
    <t>Козырек для мест с ограниченным пространством, 3мм, цвет по RAL 9003 (белый)</t>
  </si>
  <si>
    <t>AEA 157</t>
  </si>
  <si>
    <t>AEA 156</t>
  </si>
  <si>
    <t>Аксессуары для приточных устройств</t>
  </si>
  <si>
    <t>AEA 774</t>
  </si>
  <si>
    <t>AEA 968</t>
  </si>
  <si>
    <t>AEA 776</t>
  </si>
  <si>
    <t>AEA 064</t>
  </si>
  <si>
    <t>AEA 086</t>
  </si>
  <si>
    <t>GHN 735</t>
  </si>
  <si>
    <t>GHN 736</t>
  </si>
  <si>
    <t>GFN 849</t>
  </si>
  <si>
    <t>GFN 850</t>
  </si>
  <si>
    <t>TDA 873</t>
  </si>
  <si>
    <t>TDA 874</t>
  </si>
  <si>
    <t>TDA 930</t>
  </si>
  <si>
    <t>TDF 875</t>
  </si>
  <si>
    <t>Аксессуары для вытяжных устройств</t>
  </si>
  <si>
    <t>CAL 195</t>
  </si>
  <si>
    <t>CAL 261</t>
  </si>
  <si>
    <t>AEA 317</t>
  </si>
  <si>
    <t>Адаптер Ø125мм для BXС</t>
  </si>
  <si>
    <t>33007AL</t>
  </si>
  <si>
    <t>22066AL</t>
  </si>
  <si>
    <t>85343AL</t>
  </si>
  <si>
    <t>Вентиляторы</t>
  </si>
  <si>
    <t>VAM 767</t>
  </si>
  <si>
    <t>V2A 032</t>
  </si>
  <si>
    <t>V4A 336</t>
  </si>
  <si>
    <t>VBP 042</t>
  </si>
  <si>
    <t>VBP 043</t>
  </si>
  <si>
    <t>Аксессуары для вентиляторов</t>
  </si>
  <si>
    <t>VBP 070</t>
  </si>
  <si>
    <t>AVE 197</t>
  </si>
  <si>
    <t>AVE 198</t>
  </si>
  <si>
    <t>AEA 808</t>
  </si>
  <si>
    <t>AEA 809</t>
  </si>
  <si>
    <t>AEA 810</t>
  </si>
  <si>
    <t>AVE 055</t>
  </si>
  <si>
    <t>AVE 056</t>
  </si>
  <si>
    <t>AEA 877</t>
  </si>
  <si>
    <t>Код</t>
  </si>
  <si>
    <t>Вентиляционные решетки</t>
  </si>
  <si>
    <t>b</t>
  </si>
  <si>
    <t>Остальная продукция</t>
  </si>
  <si>
    <t>a</t>
  </si>
  <si>
    <t>Акустическая подушка во внешний козырек + акустическая подушка в трубу Ø125мм для EHT</t>
  </si>
  <si>
    <t>Акустическая подушка во внешний козырек + акустическая подушка в трубу Ø100мм для EHT</t>
  </si>
  <si>
    <t>Цена за единицу, €</t>
  </si>
  <si>
    <t>Кол-во</t>
  </si>
  <si>
    <t>Сумма, €</t>
  </si>
  <si>
    <t>Уплотняющая манжета пластиковая Ø80мм L=140мм для BXS</t>
  </si>
  <si>
    <t>Плата питания 12V AC/3V DC для BXС</t>
  </si>
  <si>
    <t>new</t>
  </si>
  <si>
    <t>AEA 372</t>
  </si>
  <si>
    <t>AEA 373</t>
  </si>
  <si>
    <t>Труба ПВХ Ø100мм L=350мм для EHT</t>
  </si>
  <si>
    <t>Цена за ед. от кол-ва, €</t>
  </si>
  <si>
    <t>Приточное устройство EHA2, гигрорегулируемый расход воздуха 5-35м³/ч, для оконных конструкций, переключатель режимов работы, цвет по RAL 8017 (тик)</t>
  </si>
  <si>
    <t>Приточное устройство EHA2, гигрорегулируемый расход воздуха 5-35м³/ч, для оконных конструкций, переключатель режимов работы, цвет по RAL 9003 (белый)</t>
  </si>
  <si>
    <t>Приточное устройство EHA2, гигрорегулируемый расход воздуха 5-35м³/ч, для оконных конструкций, переключатель режимов работы, цвет по RAL 7045 (серый)</t>
  </si>
  <si>
    <t>Приточное устройство EHA2, гигрорегулируемый расход воздуха 5-35м³/ч, для оконных конструкций, переключатель режимов работы, цвет по RAL 8001 (дуб)</t>
  </si>
  <si>
    <t xml:space="preserve">Съемная решетка F-EHT против насекомых , пластиковая, Ø100мм для EHT </t>
  </si>
  <si>
    <t>Акустический козырек A-EMM с решеткой против насекомых для EMM, цвет по RAL 9003 (белый)</t>
  </si>
  <si>
    <t>Акустический козырек A-EMM с решеткой против насекомых для EMM, цвет по RAL 8017 (тик)</t>
  </si>
  <si>
    <t>Акустический козырек A-EMM с решеткой против насекомых для EMM, цвет по RAL 8001(дуб)</t>
  </si>
  <si>
    <t>Козырек AP для мест с ограниченным пространством, 10мм, цвет по RAL 9003 (белый)</t>
  </si>
  <si>
    <t>Козырек AP для мест с ограниченным пространством, 10мм, цвет по RAL 8017 (тик)</t>
  </si>
  <si>
    <t>Козырек для мест с ограниченным пространством, 1мм, анодированный алюминий</t>
  </si>
  <si>
    <t>Контроллер потока воздуха ACW для EHT</t>
  </si>
  <si>
    <t>Адаптер Ø125мм для контроллера потока ACW</t>
  </si>
  <si>
    <t>Вытяжные устройства для механической вентиляции</t>
  </si>
  <si>
    <t>Приточные устройства оконные</t>
  </si>
  <si>
    <t>Комплект: EAR 283 + АЕА 303, цвет по RAL 8017 (тик)</t>
  </si>
  <si>
    <t>Комплект: EAR 308 + АЕА 304, цвет по RAL 7045 (серый)</t>
  </si>
  <si>
    <t>Комплект: EAR 286 + АЕА 302, цвет по RAL 8001 (дуб)</t>
  </si>
  <si>
    <t>Комплект: EAR 201 + АЕА 301, цвет по RAL 9010 (белый)</t>
  </si>
  <si>
    <t>Приточные устройства стеновые</t>
  </si>
  <si>
    <t>Акустическая проставка E-EHA2 для EHA2, цвет по RAL 9003 (белый)</t>
  </si>
  <si>
    <t>Акустическая проставка E-EHA2 для EHA2, цвет по RAL 8017 (тик)</t>
  </si>
  <si>
    <t>Акустическая проставка E-EHA2 для EHA2, цвет по RAL 8001 (дуб)</t>
  </si>
  <si>
    <t>Акустическая проставка E-EHA2 для EHA2, цвет по RAL 7045 (серый)</t>
  </si>
  <si>
    <t>Вытяжное устройство GHN, гигрорегулируемый расход воздуха 15-75/100м³/ч, накладное соединение</t>
  </si>
  <si>
    <t>Вытяжное устройство GHN, гигрорегулируемый расход воздуха 15-75м³/ч, соединение Ø125мм</t>
  </si>
  <si>
    <t>Вытяжное устройство BXC h, гигрорегулируемый расход воздуха 12-80/130м³/ч, соединение Ø100мм</t>
  </si>
  <si>
    <t>Вытяжное устройство BXC h, гигрорегулируемый расход воздуха 12-80/130м³/ч, соединение Ø125мм</t>
  </si>
  <si>
    <t>Вытяжное устройство BXC h, гигрорегулируемый расход воздуха 12-80/130м³/ч, накладное соединение</t>
  </si>
  <si>
    <t>Акустическая вставка Ø125мм для вытяжных устройств BXL</t>
  </si>
  <si>
    <t>Акустическое кольцо Ø125мм для вытяжных устройств BXL/BXS/BXC/TDA</t>
  </si>
  <si>
    <t>Уплотняющая манжета пластиковая Ø125мм L=125мм для BXL/BXS/TDA</t>
  </si>
  <si>
    <t>Втулка Ø125мм для VPH</t>
  </si>
  <si>
    <t>Втулка Ø80мм для VPH</t>
  </si>
  <si>
    <t>Входной патрубок Ø125мм для V4A</t>
  </si>
  <si>
    <t>Входной патрубок Ø100мм для V4A</t>
  </si>
  <si>
    <t>Входной патрубок Ø125/100мм для VAM</t>
  </si>
  <si>
    <t>Входной патрубок Ø125/125мм для VAM</t>
  </si>
  <si>
    <t>Входной патрубок Ø125/80мм для VAM</t>
  </si>
  <si>
    <t>Вытяжное устройство TDA для офисных помещений, фиксированный расход воздуха 5-25/50/75/100м³/ч, пиковый расход от датчика присутствия, соединение Ø125мм, 12V</t>
  </si>
  <si>
    <t>Уплотняющая манжета пластиковая Ø125/80мм L=125мм для BXL/BXS</t>
  </si>
  <si>
    <t>Жироулавливающий фильтр из алюминия для вытяжных устройств BXL/BXS/BXC</t>
  </si>
  <si>
    <t>Вытяжное устройство TDA для офисных помещений, фиксированный расход воздуха 5-25/50/75/100м³/ч, пиковый расход от датчика присутствия, соединение Ø125мм, 9V 6LR61</t>
  </si>
  <si>
    <t>Вытяжное устройство TDF для офисных помещений, фиксированный расход воздуха 25/50/75/100м³/ч, соединение Ø125мм</t>
  </si>
  <si>
    <t>Вытяжное устройство TDA для офисных помещений, фиксированный расход воздуха 5-25/50/75/100м³/ч, пиковый расход от датчика присутствия, соединение Ø125мм, подключение реле, 12V</t>
  </si>
  <si>
    <t>Вытяжное устройство GFN, фиксированный расход воздуха 75/100м³/ч, накладное соединение</t>
  </si>
  <si>
    <t>Вытяжное устройство GFN, фиксированный расход воздуха 75м³/ч, соединение Ø125мм</t>
  </si>
  <si>
    <t xml:space="preserve">Для оконных приточных устройств возможно исполнение в любом цвете помимо базовых, </t>
  </si>
  <si>
    <t>Центральный вентилятор V2A для квартир или индивидуальных домов, обслуживание до 2-х помещений, расход воздуха 80м³/ч, макс. давление 80Па, мощность 5.5-11Вт, 230V</t>
  </si>
  <si>
    <t>Центральный вентилятор V4A premium для квартир или индивидуальных домов, обслуживание до 4-х помещений, расход воздуха 210м³/ч, макс. давление 118Па, мощность 12.5-22Вт, 230V</t>
  </si>
  <si>
    <t>Центральный вентилятор VAM для квартир или индивидуальных домов, обслуживание до 6-ти помещений, расход воздуха 250м³/ч, макс. давление 130Па, мощность 23-44Вт, 230V</t>
  </si>
  <si>
    <t>Гибридный вентилятор VBP st для многоэтажных домов, расход воздуха 400м³/ч, макс. давление 14Па, мощность 16Вт, 8-12V</t>
  </si>
  <si>
    <t>Наименование/описание</t>
  </si>
  <si>
    <t>Итого :</t>
  </si>
  <si>
    <t>Гибридный вентилятор VBP ms для многоэтажных домов, расход воздуха 400м³/ч, макс. давление 14Па, мощность 16Вт, подключение через блок управления, 12V</t>
  </si>
  <si>
    <t xml:space="preserve">минимальный заказ - от 500шт., дополнительная стоимость других цветовых решений уточняется отдельно </t>
  </si>
  <si>
    <t>Плата питания 12V AC/8V DC для BXL/BXS</t>
  </si>
  <si>
    <t>AEA 100</t>
  </si>
  <si>
    <t>AEA 098</t>
  </si>
  <si>
    <t>AEA 099</t>
  </si>
  <si>
    <t>AEA 301</t>
  </si>
  <si>
    <t>AEA 303</t>
  </si>
  <si>
    <t>AEA 302</t>
  </si>
  <si>
    <t>AEA 304</t>
  </si>
  <si>
    <t>AEA 967</t>
  </si>
  <si>
    <t>Цены указаны в у.е. с учетом НДС, 1у.е.=1€(Евро).</t>
  </si>
  <si>
    <t>Вытяжные устройства для естественной и гибридной вентиляции</t>
  </si>
  <si>
    <t>G2H1064</t>
  </si>
  <si>
    <t>Вытяжное устройство G2H, гигрорегулируемый расход воздуха 12-72м³/ч, накладное соединение</t>
  </si>
  <si>
    <t>G2H1065</t>
  </si>
  <si>
    <t>Вытяжное устройство G2H, гигрорегулируемый расход воздуха 12-72/168 м³/ч, пиковый расход от датчика присутствия, накладное соединение</t>
  </si>
  <si>
    <t>G2H1066</t>
  </si>
  <si>
    <t>Вытяжное устройство G2H, гигрорегулируемый расход воздуха 12-72/168 м³/ч, пиковый расход от выключателя, накладное соединение</t>
  </si>
  <si>
    <t>G2H1068</t>
  </si>
  <si>
    <t>Вытяжное устройство G2H, гигрорегулируемый расход воздуха 12-72/168 м³/ч,  пиковый расход от пульта дистанционного управления (поставляется в комплекте), накладное соединение</t>
  </si>
  <si>
    <t>G2H1069</t>
  </si>
  <si>
    <t>Вытяжное устройство G2H, фиксированный расход воздуха 12-72 м³/ч, пиковый расход от датчика присутствия, накладное соединение</t>
  </si>
  <si>
    <t>G2H1070</t>
  </si>
  <si>
    <t>Вытяжное устройство G2H, фиксированный расход воздуха 12-72 м³/ч, пиковый расход от выключателя, накладное соединение</t>
  </si>
  <si>
    <t>G2H1072</t>
  </si>
  <si>
    <t>Вытяжное устройство G2H, фиксированный расход воздуха 12-72 м³/ч, пиковый расход от пульта дистанционного управления (поставляется в комплекте), накладное соединение</t>
  </si>
  <si>
    <t>Вытяжное устройство BFX, фиксированный расход воздуха 12-130м³/ч, соединение Ø100мм</t>
  </si>
  <si>
    <t>Вытяжное устройство BFX, фиксированный расход воздуха 12-130м³/ч,соединение Ø125мм</t>
  </si>
  <si>
    <t>Вытяжное устройство BXC co2, фиксированный расход воздуха 12-80/130м³/ч, пиковый расход воздуха от датчика СО2, соединение Ø100мм, 3V DC</t>
  </si>
  <si>
    <t>Вытяжное устройство BXC voc, фиксированный расход воздуха 12-80/130м³/ч, пиковый расход воздуха от датчика ЛОС, соединение Ø100мм, 3V DC</t>
  </si>
  <si>
    <t>Вытяжное устройство BXC s, фиксированный расход воздуха 12-80/130м³/ч, пиковый расход воздуха от сигнала управляющего устройства BXC co2 или BXC voc, соединение Ø100мм, 3V DC</t>
  </si>
  <si>
    <t>Вытяжное устройство BXC rc, фиксированный расход воздуха 12-80/130м³/ч, пиковый расход воздуха от пульта дистанционного управления, соединение Ø100мм, 3V DC</t>
  </si>
  <si>
    <t>AEA 545</t>
  </si>
  <si>
    <t>Адаптер Ø80/100мм для V2A</t>
  </si>
  <si>
    <t>Адаптер Ø80/125мм для V2A</t>
  </si>
  <si>
    <t>Блок управления до 3 VBP, 230V, для VBP ms</t>
  </si>
  <si>
    <t>Блок управления до 6 VBP, 230V, для VBP ms</t>
  </si>
  <si>
    <t>AVE 348</t>
  </si>
  <si>
    <t>Блок управления до 3 VBP, 230V, для VBP ms, c возможностью подключения AVE 347</t>
  </si>
  <si>
    <t>AVE 349</t>
  </si>
  <si>
    <t>Блок управления до 6 VBP, 230V, для VBP ms, c возможностью подключения AVE 347</t>
  </si>
  <si>
    <t>AVE 347</t>
  </si>
  <si>
    <t>Измеритель скорости ветра для VBP ms</t>
  </si>
  <si>
    <t>Кожух теплозащитный для VBP ms/ VBP st</t>
  </si>
  <si>
    <t>Защита от дождя для VBP ms/ VBPst</t>
  </si>
  <si>
    <t>AEA 013</t>
  </si>
  <si>
    <t>Вытяжное устройство BXC hrс, гигрорегулируемый расход воздуха 12-80/130м³/ч, пиковый расход воздуха от пульта дистанционного управления, соединение Ø100мм, 3V DC</t>
  </si>
  <si>
    <t>FBE 1089</t>
  </si>
  <si>
    <t>шт./ палет</t>
  </si>
  <si>
    <t>упак. (шт./кор)</t>
  </si>
  <si>
    <t>спец заказ</t>
  </si>
  <si>
    <t>V5S 1130</t>
  </si>
  <si>
    <t>Центральный вентилятор V5S Reference standard для квартир и индивидуальных домов, обслуживание до 5-ти помещений, расход воздуха 280м³/ч, макс. давление 140Па, мощность 40Вт, 230V</t>
  </si>
  <si>
    <t>AVE 1140</t>
  </si>
  <si>
    <t>Адаптер Ø100/125мм для V5S</t>
  </si>
  <si>
    <t>EHM1276</t>
  </si>
  <si>
    <t>Приточное устройство EMM², гигрорегулируемый расход воздуха 5-35 м³/ч, 
для оконных конструкций, переключатель режимов работы, цвет по RAL 9003 (белый)</t>
  </si>
  <si>
    <t>EHM1283</t>
  </si>
  <si>
    <t>Приточное устройство EМM², гигрорегулируемый расход воздуха 5-35 м³/ч, 
для оконных конструкций, переключатель режимов работы, цвет по RAL 8017 (тик)</t>
  </si>
  <si>
    <t>EHM1279</t>
  </si>
  <si>
    <t>Приточное устройство EМM², гигрорегулируемый расход воздуха 5-35 м³/ч, 
для оконных конструкций, переключатель режимов работы, цвет по RAL 8001 (дуб)</t>
  </si>
  <si>
    <t>EHM1282</t>
  </si>
  <si>
    <t>Комплект: EНM1276 + AEA731, цвет по RAL 9003 (белый)</t>
  </si>
  <si>
    <t>EHM1280</t>
  </si>
  <si>
    <t>Комплект: EНM1283 + AEA733, цвет по RAL 8017 (тик)</t>
  </si>
  <si>
    <t>EHM1281</t>
  </si>
  <si>
    <t>Комплект: EНM1279 + AEA827, цвет по RAL 8001 (дуб)</t>
  </si>
  <si>
    <t>AEA1335</t>
  </si>
  <si>
    <t>Проставка E-EМM² для EМM², дополнительный расход воздуха, цвет по RAL 9003 (белый)</t>
  </si>
  <si>
    <t>AEA1337</t>
  </si>
  <si>
    <t>Проставка E-EМM² для EМM², дополнительный расход воздуха, цвет по RAL 8017 (тик)</t>
  </si>
  <si>
    <t>AEA1338</t>
  </si>
  <si>
    <t>Проставка E-EМM² для EМM², дополнительный расход воздуха, цвет по RAL 8001 (дуб)</t>
  </si>
  <si>
    <t>AEA1339</t>
  </si>
  <si>
    <t>Проставка O-EМM² для EМM², направленный поток воздуха, цвет по RAL 9003 (белый)</t>
  </si>
  <si>
    <t>AEA1340</t>
  </si>
  <si>
    <t>Проставка O-EМM² для EМM², направленный поток воздуха, цвет по RAL 8017 (тик)</t>
  </si>
  <si>
    <t>AEA1336</t>
  </si>
  <si>
    <t>Проставка O-EМM² для EМM², направленный поток воздуха, цвет по RAL 8001 (дуб)</t>
  </si>
  <si>
    <t>АЕА1151</t>
  </si>
  <si>
    <t>Телескопический канал для установки приточных устройств EHA² 
в светопрозрачных конструкциях, цвет «белый», для EHA², 50-71 мм</t>
  </si>
  <si>
    <t>АЕА1152</t>
  </si>
  <si>
    <t>Удлинитель для телескопического канала АЕА1150/АЕА 1151, 81-130 мм</t>
  </si>
  <si>
    <t>АЕА546</t>
  </si>
  <si>
    <t>АЕА547</t>
  </si>
  <si>
    <t>VBP335</t>
  </si>
  <si>
    <t>EAR 1245</t>
  </si>
  <si>
    <t>Приточное устройство EHA2, гигрорегулируемый расход воздуха 5-35м³/ч, для оконных конструкций, переключатель режимов работы, цвет по RAL 7016 (антрацит)</t>
  </si>
  <si>
    <t>EHM1433</t>
  </si>
  <si>
    <t>Приточное устройство EМM², гигрорегулируемый расход воздуха 5-35 м³/ч, для оконных конструкций, переключатель режимов работы, цвет по RAL 7045 (серый)</t>
  </si>
  <si>
    <t>EHT1853</t>
  </si>
  <si>
    <t>EHT1858</t>
  </si>
  <si>
    <t>EHT1984</t>
  </si>
  <si>
    <t>Приточное устройство EHT2, гигрорегулируемый расход воздуха 5-40м³/ч, для установки через стену, переключатель режимов работы, цвет белый</t>
  </si>
  <si>
    <t>Приточное устройство EHT2, гигрорегулируемый расход воздуха 11-40м³/ч, для установки через стену, переключатель режимов работы, цвет белый</t>
  </si>
  <si>
    <t>Комплект акустический (45 дБ): EHT1853 + настенный козырек + акустическая проставка</t>
  </si>
  <si>
    <t>Стандартный козырек AS с решеткой против насекомых для EMM2 и EHA2, цвет по RAL 8017 (тик)</t>
  </si>
  <si>
    <t>Стандартный козырек AS с решеткой против насекомых для EMM2 и EHA2, цвет по RAL 9003 (белый)</t>
  </si>
  <si>
    <t>Стандартный козырек AS с решеткой против насекомых для EMM2 и EHA2, цвет по RAL 8001(дуб)</t>
  </si>
  <si>
    <t>AEA1241</t>
  </si>
  <si>
    <t>Козырек AC с контролем потока воздуха для EMM2 и EHA2, цвет по RAL 9003 (белый)</t>
  </si>
  <si>
    <t>Козырек AC с контролем потока воздуха для EMM2 и EHA2, цвет по RAL 8017 (тик)</t>
  </si>
  <si>
    <t>Козырек AC с контролем потока воздуха для EMM2 и EHA2, цвет по RAL 8001(дуб)</t>
  </si>
  <si>
    <t>АЕА1429</t>
  </si>
  <si>
    <t>Телескопический канал для установки приточных устройств EMM2 
в светопрозрачных конструкциях, цвет «белый», для EMM, 50-71 мм</t>
  </si>
  <si>
    <t>АЕА1216</t>
  </si>
  <si>
    <t>АЕА1217</t>
  </si>
  <si>
    <t>АЕА1218</t>
  </si>
  <si>
    <t>Проставка E-EAH2 для EAH2, дополнительный расход воздуха, цвет по RAL 9003 (белый)</t>
  </si>
  <si>
    <t>Соединительный канал T-EAH2 для EAH2</t>
  </si>
  <si>
    <t>Защитное основание S-EAH2 для EAH2</t>
  </si>
  <si>
    <t xml:space="preserve">BXC1900 </t>
  </si>
  <si>
    <t>BXC1907</t>
  </si>
  <si>
    <t>BXC1910</t>
  </si>
  <si>
    <t>BXC1901</t>
  </si>
  <si>
    <t>Вытяжное устройство BXC hi, гигрорегулируемый расход воздуха 12-80/130м³/ч, пиковый расход от выключателя,  соединение Ø100мм, 3V DC</t>
  </si>
  <si>
    <t>BXC1904</t>
  </si>
  <si>
    <t>Вытяжное устройство BXC hi, гигрорегулируемый расход воздуха 12-80/130м³/ч, пиковый расход от выключателя, соединение Ø125мм, 3V DC</t>
  </si>
  <si>
    <t>BXC1912</t>
  </si>
  <si>
    <t>Вытяжное устройство BXC hi, гигрорегулируемый расход воздуха 12-80/130м³/ч, пиковый расход от выключателя, накладное соединение, 3V DC</t>
  </si>
  <si>
    <t>BXC1903</t>
  </si>
  <si>
    <t>Вытяжное устройство BXC hpd, гигрорегулируемый расход воздуха 12-80/130м³/ч, пиковый расход от датчика присутствия, задержка включения 60сек, соединение Ø100мм, 3V DC</t>
  </si>
  <si>
    <t>BXC1908</t>
  </si>
  <si>
    <t>Вытяжное устройство BXC hpd, гигрорегулируемый расход воздуха 12-80/130м³/ч, пиковый расход от датчика присутствия, задержка включения 60сек, соединение Ø125мм, 3V DC</t>
  </si>
  <si>
    <t>BXC1913</t>
  </si>
  <si>
    <t>Вытяжное устройство BXC hpd, гигрорегулируемый расход воздуха 12-80/130м³/ч, пиковый расход от датчика присутствия, задержка включения 60сек, накладное соединение, 3V DC</t>
  </si>
  <si>
    <t>BXC1902</t>
  </si>
  <si>
    <t>Вытяжное устройство BXC p, фиксированный расход воздуха 12-80/130м³/ч, пиковый расход от датчика присутствия, соединение Ø100мм, 3V DC</t>
  </si>
  <si>
    <t>BXC1909</t>
  </si>
  <si>
    <t>Вытяжное устройство BXC p, фиксированный расход воздуха 12-80/130м³/ч, пиковый расход от датчика присутствия, соединение Ø125мм, 3V DC</t>
  </si>
  <si>
    <t>BXC1914</t>
  </si>
  <si>
    <t>Вытяжное устройство BXC p, фиксированный расход воздуха 12-80/130м³/ч, пиковый расход от датчика присутствия, накладное соединение, 3V DC</t>
  </si>
  <si>
    <t>BXC1905</t>
  </si>
  <si>
    <t>Вытяжное устройство BXC pd, фиксированный расход воздуха 12-80/130м³/ч, пиковый расход от датчика присутствия, задержка включения 60сек, соединение Ø100мм, 3V DC</t>
  </si>
  <si>
    <t>BXC1915</t>
  </si>
  <si>
    <t>Вытяжное устройство BXC pd, фиксированный расход воздуха 12-80/130м³/ч, пиковый расход от датчика присутствия, задержка включения 60сек, соединение Ø125мм, 3V DC</t>
  </si>
  <si>
    <t>BXC1916</t>
  </si>
  <si>
    <t>Вытяжное устройство BXC pd, фиксированный расход воздуха 12-80/130м³/ч, пиковый расход от датчика присутствия, задержка включения 60сек, накладное соединение, 3V DC</t>
  </si>
  <si>
    <t>BFX1929</t>
  </si>
  <si>
    <t>BFX1930</t>
  </si>
  <si>
    <t>BXC1917</t>
  </si>
  <si>
    <t>BXC1918</t>
  </si>
  <si>
    <t>BXC1919</t>
  </si>
  <si>
    <t>BXC1920</t>
  </si>
  <si>
    <t>BXC1921</t>
  </si>
  <si>
    <t>VB21828</t>
  </si>
  <si>
    <t>Гибридный вентилятор VBР+R st, для многоэтажных домов, 
расход воздуха 800 м³/ч, макс. давление 28 Па, макс. мощность 34 Вт, 230 V</t>
  </si>
  <si>
    <t>VB21826</t>
  </si>
  <si>
    <t>Гибридный вентилятор VBP+R ms, для многоэтажных домов, 
расход воздуха 800 м³/ч, макс. давление 34 Па, макс. мощность 42 Вт, 230 V</t>
  </si>
  <si>
    <t>AEA 1958</t>
  </si>
  <si>
    <t>Настенный козырек A-EНT² с сеткой от насекомых для EНT²</t>
  </si>
  <si>
    <t>Прейскурант на продукцию Аэрэко в 2024 г.</t>
  </si>
  <si>
    <t>Партнер компании «Аэрэко» в Украине                                                               ООО "Компания Викна-Стар" 
02156, г.Киев, Братиславская ул., д.6, оф.4
Тел./факс: +380(44) 502-69-35, 544-75-53
e-mail: info@viknastar.ua
http://www.ventstar.com.ua</t>
  </si>
  <si>
    <t>Стандартный козырек AS с решеткой против насекомых для EMM2 и EHA2, цвет по RAL 7016  (антрацит)</t>
  </si>
  <si>
    <t>по запросу</t>
  </si>
  <si>
    <t>Модуль "MAIN" для VBP+R ms (VB21826)</t>
  </si>
  <si>
    <t>VB21998</t>
  </si>
  <si>
    <t>VB21993</t>
  </si>
  <si>
    <t>Модуль "FAN" для VBP+R ms (VB21826)</t>
  </si>
  <si>
    <t>AVE1146</t>
  </si>
  <si>
    <t>Датчик температуры для VBP+R ms (VB21826)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</si>
</sst>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[$€-1]_-;\-* #,##0.00[$€-1]_-;_-* &quot;-&quot;??[$€-1]_-"/>
  </numFmts>
  <fonts count="1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Myriad Pro"/>
      <family val="2"/>
    </font>
    <font>
      <b/>
      <sz val="10"/>
      <name val="Myriad Pro"/>
      <family val="2"/>
    </font>
    <font>
      <b/>
      <sz val="10"/>
      <color indexed="10"/>
      <name val="Myriad Pro"/>
      <family val="2"/>
    </font>
    <font>
      <b/>
      <sz val="12"/>
      <name val="Myriad Pro"/>
      <family val="2"/>
    </font>
    <font>
      <sz val="10"/>
      <color indexed="48"/>
      <name val="Myriad Pro"/>
      <family val="2"/>
    </font>
    <font>
      <sz val="7"/>
      <name val="Myriad Pro"/>
      <family val="2"/>
    </font>
    <font>
      <sz val="9"/>
      <name val="Arial"/>
      <family val="2"/>
      <charset val="204"/>
    </font>
    <font>
      <sz val="10"/>
      <name val="Arial Narrow"/>
      <family val="2"/>
      <charset val="204"/>
    </font>
    <font>
      <b/>
      <sz val="10"/>
      <color indexed="10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2" xfId="0" applyFont="1" applyBorder="1"/>
    <xf numFmtId="0" fontId="3" fillId="0" borderId="0" xfId="0" applyFont="1"/>
    <xf numFmtId="0" fontId="3" fillId="0" borderId="1" xfId="0" applyFont="1" applyBorder="1"/>
    <xf numFmtId="0" fontId="7" fillId="0" borderId="1" xfId="0" applyFont="1" applyBorder="1"/>
    <xf numFmtId="9" fontId="3" fillId="0" borderId="1" xfId="0" applyNumberFormat="1" applyFont="1" applyBorder="1"/>
    <xf numFmtId="9" fontId="7" fillId="0" borderId="1" xfId="0" applyNumberFormat="1" applyFont="1" applyBorder="1"/>
    <xf numFmtId="0" fontId="7" fillId="0" borderId="0" xfId="0" applyFont="1"/>
    <xf numFmtId="9" fontId="3" fillId="0" borderId="0" xfId="0" applyNumberFormat="1" applyFont="1"/>
    <xf numFmtId="14" fontId="3" fillId="0" borderId="0" xfId="0" applyNumberFormat="1" applyFont="1" applyAlignment="1">
      <alignment horizontal="left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0" fontId="4" fillId="6" borderId="4" xfId="0" applyFont="1" applyFill="1" applyBorder="1" applyAlignment="1" applyProtection="1">
      <alignment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4" fontId="9" fillId="0" borderId="1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3" fontId="3" fillId="0" borderId="5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4" fontId="3" fillId="0" borderId="3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3" fillId="0" borderId="1" xfId="2" applyFont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4" fillId="9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</cellXfs>
  <cellStyles count="3">
    <cellStyle name="Euro" xfId="1" xr:uid="{00000000-0005-0000-0000-000001000000}"/>
    <cellStyle name="Normal" xfId="0" builtinId="0"/>
    <cellStyle name="Normal_Feuil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120</xdr:row>
      <xdr:rowOff>0</xdr:rowOff>
    </xdr:from>
    <xdr:to>
      <xdr:col>2</xdr:col>
      <xdr:colOff>266700</xdr:colOff>
      <xdr:row>121</xdr:row>
      <xdr:rowOff>5080</xdr:rowOff>
    </xdr:to>
    <xdr:pic>
      <xdr:nvPicPr>
        <xdr:cNvPr id="1551" name="Picture 10" descr="Germany_1">
          <a:extLst>
            <a:ext uri="{FF2B5EF4-FFF2-40B4-BE49-F238E27FC236}">
              <a16:creationId xmlns:a16="http://schemas.microsoft.com/office/drawing/2014/main" id="{14EC410A-D4EC-3941-8F9C-6A79A3325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0" y="43484800"/>
          <a:ext cx="2667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120</xdr:row>
      <xdr:rowOff>0</xdr:rowOff>
    </xdr:from>
    <xdr:to>
      <xdr:col>2</xdr:col>
      <xdr:colOff>266700</xdr:colOff>
      <xdr:row>121</xdr:row>
      <xdr:rowOff>5080</xdr:rowOff>
    </xdr:to>
    <xdr:pic>
      <xdr:nvPicPr>
        <xdr:cNvPr id="1552" name="Picture 11" descr="Germany_1">
          <a:extLst>
            <a:ext uri="{FF2B5EF4-FFF2-40B4-BE49-F238E27FC236}">
              <a16:creationId xmlns:a16="http://schemas.microsoft.com/office/drawing/2014/main" id="{0FFAA08A-9F21-9F43-8D27-3EF09F748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0" y="43675300"/>
          <a:ext cx="2667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120</xdr:row>
      <xdr:rowOff>0</xdr:rowOff>
    </xdr:from>
    <xdr:to>
      <xdr:col>2</xdr:col>
      <xdr:colOff>266700</xdr:colOff>
      <xdr:row>121</xdr:row>
      <xdr:rowOff>5080</xdr:rowOff>
    </xdr:to>
    <xdr:pic>
      <xdr:nvPicPr>
        <xdr:cNvPr id="1553" name="Picture 12" descr="Germany_1">
          <a:extLst>
            <a:ext uri="{FF2B5EF4-FFF2-40B4-BE49-F238E27FC236}">
              <a16:creationId xmlns:a16="http://schemas.microsoft.com/office/drawing/2014/main" id="{6737E365-37E9-3644-ADE4-0A1DAB06F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0" y="43865800"/>
          <a:ext cx="2667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120</xdr:row>
      <xdr:rowOff>0</xdr:rowOff>
    </xdr:from>
    <xdr:to>
      <xdr:col>2</xdr:col>
      <xdr:colOff>304800</xdr:colOff>
      <xdr:row>121</xdr:row>
      <xdr:rowOff>2540</xdr:rowOff>
    </xdr:to>
    <xdr:pic>
      <xdr:nvPicPr>
        <xdr:cNvPr id="1554" name="Picture 13" descr="Germany_1">
          <a:extLst>
            <a:ext uri="{FF2B5EF4-FFF2-40B4-BE49-F238E27FC236}">
              <a16:creationId xmlns:a16="http://schemas.microsoft.com/office/drawing/2014/main" id="{0C201C39-2165-8A49-A386-062082D62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100" y="44170600"/>
          <a:ext cx="2667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</xdr:colOff>
      <xdr:row>120</xdr:row>
      <xdr:rowOff>0</xdr:rowOff>
    </xdr:from>
    <xdr:to>
      <xdr:col>2</xdr:col>
      <xdr:colOff>279400</xdr:colOff>
      <xdr:row>121</xdr:row>
      <xdr:rowOff>2540</xdr:rowOff>
    </xdr:to>
    <xdr:pic>
      <xdr:nvPicPr>
        <xdr:cNvPr id="1555" name="Picture 14" descr="Germany_1">
          <a:extLst>
            <a:ext uri="{FF2B5EF4-FFF2-40B4-BE49-F238E27FC236}">
              <a16:creationId xmlns:a16="http://schemas.microsoft.com/office/drawing/2014/main" id="{2B7653B6-2829-5145-908E-3E1DBD1C0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44729400"/>
          <a:ext cx="2667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120</xdr:row>
      <xdr:rowOff>0</xdr:rowOff>
    </xdr:from>
    <xdr:to>
      <xdr:col>2</xdr:col>
      <xdr:colOff>266700</xdr:colOff>
      <xdr:row>121</xdr:row>
      <xdr:rowOff>2540</xdr:rowOff>
    </xdr:to>
    <xdr:pic>
      <xdr:nvPicPr>
        <xdr:cNvPr id="1556" name="Picture 15" descr="Germany_1">
          <a:extLst>
            <a:ext uri="{FF2B5EF4-FFF2-40B4-BE49-F238E27FC236}">
              <a16:creationId xmlns:a16="http://schemas.microsoft.com/office/drawing/2014/main" id="{FD19903A-A8EB-F245-BEDD-BCC79158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0" y="45046900"/>
          <a:ext cx="2667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120</xdr:row>
      <xdr:rowOff>0</xdr:rowOff>
    </xdr:from>
    <xdr:to>
      <xdr:col>2</xdr:col>
      <xdr:colOff>266700</xdr:colOff>
      <xdr:row>121</xdr:row>
      <xdr:rowOff>2540</xdr:rowOff>
    </xdr:to>
    <xdr:pic>
      <xdr:nvPicPr>
        <xdr:cNvPr id="1557" name="Picture 16" descr="Germany_1">
          <a:extLst>
            <a:ext uri="{FF2B5EF4-FFF2-40B4-BE49-F238E27FC236}">
              <a16:creationId xmlns:a16="http://schemas.microsoft.com/office/drawing/2014/main" id="{A376A8EB-283B-6443-A25B-16946C8E6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0" y="45351700"/>
          <a:ext cx="2667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120</xdr:row>
      <xdr:rowOff>0</xdr:rowOff>
    </xdr:from>
    <xdr:to>
      <xdr:col>2</xdr:col>
      <xdr:colOff>266700</xdr:colOff>
      <xdr:row>121</xdr:row>
      <xdr:rowOff>2540</xdr:rowOff>
    </xdr:to>
    <xdr:pic>
      <xdr:nvPicPr>
        <xdr:cNvPr id="1558" name="Picture 17" descr="Germany_1">
          <a:extLst>
            <a:ext uri="{FF2B5EF4-FFF2-40B4-BE49-F238E27FC236}">
              <a16:creationId xmlns:a16="http://schemas.microsoft.com/office/drawing/2014/main" id="{F8D1B1F9-D28B-4143-90B5-01DA0987A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0" y="45732700"/>
          <a:ext cx="2667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25400</xdr:colOff>
      <xdr:row>120</xdr:row>
      <xdr:rowOff>0</xdr:rowOff>
    </xdr:from>
    <xdr:to>
      <xdr:col>2</xdr:col>
      <xdr:colOff>292100</xdr:colOff>
      <xdr:row>121</xdr:row>
      <xdr:rowOff>2540</xdr:rowOff>
    </xdr:to>
    <xdr:pic>
      <xdr:nvPicPr>
        <xdr:cNvPr id="1559" name="Picture 13" descr="Germany_1">
          <a:extLst>
            <a:ext uri="{FF2B5EF4-FFF2-40B4-BE49-F238E27FC236}">
              <a16:creationId xmlns:a16="http://schemas.microsoft.com/office/drawing/2014/main" id="{EBB49C3B-A255-9849-8BC0-78F712154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0" y="44411900"/>
          <a:ext cx="2667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1</xdr:row>
      <xdr:rowOff>0</xdr:rowOff>
    </xdr:to>
    <xdr:pic>
      <xdr:nvPicPr>
        <xdr:cNvPr id="1560" name="Рисунок 11" descr="logo.gif">
          <a:extLst>
            <a:ext uri="{FF2B5EF4-FFF2-40B4-BE49-F238E27FC236}">
              <a16:creationId xmlns:a16="http://schemas.microsoft.com/office/drawing/2014/main" id="{B909130A-352C-DD48-BEDD-AB6333EA2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65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120</xdr:row>
      <xdr:rowOff>0</xdr:rowOff>
    </xdr:from>
    <xdr:to>
      <xdr:col>2</xdr:col>
      <xdr:colOff>266700</xdr:colOff>
      <xdr:row>120</xdr:row>
      <xdr:rowOff>127000</xdr:rowOff>
    </xdr:to>
    <xdr:pic>
      <xdr:nvPicPr>
        <xdr:cNvPr id="1561" name="Picture 21" descr="Germany_1">
          <a:extLst>
            <a:ext uri="{FF2B5EF4-FFF2-40B4-BE49-F238E27FC236}">
              <a16:creationId xmlns:a16="http://schemas.microsoft.com/office/drawing/2014/main" id="{552632F4-F4B3-1C4E-8DFB-13CB859F1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0" y="45961300"/>
          <a:ext cx="2667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</xdr:colOff>
      <xdr:row>120</xdr:row>
      <xdr:rowOff>0</xdr:rowOff>
    </xdr:from>
    <xdr:to>
      <xdr:col>2</xdr:col>
      <xdr:colOff>279400</xdr:colOff>
      <xdr:row>121</xdr:row>
      <xdr:rowOff>2540</xdr:rowOff>
    </xdr:to>
    <xdr:pic>
      <xdr:nvPicPr>
        <xdr:cNvPr id="13" name="Picture 13" descr="Germany_1">
          <a:extLst>
            <a:ext uri="{FF2B5EF4-FFF2-40B4-BE49-F238E27FC236}">
              <a16:creationId xmlns:a16="http://schemas.microsoft.com/office/drawing/2014/main" id="{AE68A9A7-1C11-A446-8980-172E53112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48742600"/>
          <a:ext cx="2667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8"/>
  <sheetViews>
    <sheetView tabSelected="1" zoomScale="150" zoomScaleNormal="100" workbookViewId="0">
      <pane ySplit="2" topLeftCell="A3" activePane="bottomLeft" state="frozen"/>
      <selection pane="bottomLeft" activeCell="D141" sqref="D141:E141"/>
    </sheetView>
  </sheetViews>
  <sheetFormatPr baseColWidth="10" defaultColWidth="9.1640625" defaultRowHeight="13"/>
  <cols>
    <col min="1" max="2" width="9.1640625" style="18"/>
    <col min="3" max="3" width="4.5" style="13" bestFit="1" customWidth="1"/>
    <col min="4" max="4" width="14.83203125" style="18" customWidth="1"/>
    <col min="5" max="5" width="73.6640625" style="1" customWidth="1"/>
    <col min="6" max="6" width="10.1640625" style="19" bestFit="1" customWidth="1"/>
    <col min="7" max="7" width="6.6640625" style="18" customWidth="1"/>
    <col min="8" max="8" width="10.6640625" style="19" bestFit="1" customWidth="1"/>
    <col min="9" max="9" width="12.5" style="19" customWidth="1"/>
    <col min="10" max="16384" width="9.1640625" style="1"/>
  </cols>
  <sheetData>
    <row r="1" spans="1:9" ht="60.75" customHeight="1">
      <c r="D1" s="28"/>
      <c r="E1" s="55" t="s">
        <v>280</v>
      </c>
      <c r="F1" s="64" t="s">
        <v>281</v>
      </c>
      <c r="G1" s="64"/>
      <c r="H1" s="64"/>
      <c r="I1" s="64"/>
    </row>
    <row r="2" spans="1:9" ht="42">
      <c r="A2" s="4" t="s">
        <v>177</v>
      </c>
      <c r="B2" s="4" t="s">
        <v>178</v>
      </c>
      <c r="C2" s="2"/>
      <c r="D2" s="2" t="s">
        <v>57</v>
      </c>
      <c r="E2" s="2" t="s">
        <v>126</v>
      </c>
      <c r="F2" s="3" t="s">
        <v>64</v>
      </c>
      <c r="G2" s="4" t="s">
        <v>65</v>
      </c>
      <c r="H2" s="3" t="s">
        <v>73</v>
      </c>
      <c r="I2" s="3" t="s">
        <v>66</v>
      </c>
    </row>
    <row r="3" spans="1:9">
      <c r="A3" s="56"/>
      <c r="B3" s="56"/>
      <c r="D3" s="35"/>
      <c r="E3" s="37" t="s">
        <v>88</v>
      </c>
      <c r="F3" s="38"/>
      <c r="G3" s="38"/>
      <c r="H3" s="38"/>
      <c r="I3" s="60"/>
    </row>
    <row r="4" spans="1:9" ht="28">
      <c r="A4" s="56"/>
      <c r="B4" s="56">
        <v>36</v>
      </c>
      <c r="D4" s="5" t="s">
        <v>0</v>
      </c>
      <c r="E4" s="6" t="s">
        <v>75</v>
      </c>
      <c r="F4" s="9">
        <v>56</v>
      </c>
      <c r="G4" s="50"/>
      <c r="H4" s="45">
        <f>IF(G4&gt;=10,(1-(HLOOKUP(G4,скидка!$B$4:$AQ$5,2)))*F4,F4)</f>
        <v>56</v>
      </c>
      <c r="I4" s="45">
        <f t="shared" ref="I4:I12" si="0">G4*H4</f>
        <v>0</v>
      </c>
    </row>
    <row r="5" spans="1:9" ht="28">
      <c r="A5" s="56"/>
      <c r="B5" s="56">
        <v>36</v>
      </c>
      <c r="D5" s="5" t="s">
        <v>1</v>
      </c>
      <c r="E5" s="6" t="s">
        <v>74</v>
      </c>
      <c r="F5" s="9">
        <v>59</v>
      </c>
      <c r="G5" s="50"/>
      <c r="H5" s="45">
        <f>IF(G5&gt;=10,(1-(HLOOKUP(G5,скидка!$B$4:$AQ$5,2)))*F5,F5)</f>
        <v>59</v>
      </c>
      <c r="I5" s="45">
        <f t="shared" si="0"/>
        <v>0</v>
      </c>
    </row>
    <row r="6" spans="1:9" ht="28">
      <c r="A6" s="56"/>
      <c r="B6" s="56">
        <v>36</v>
      </c>
      <c r="D6" s="5" t="s">
        <v>2</v>
      </c>
      <c r="E6" s="6" t="s">
        <v>77</v>
      </c>
      <c r="F6" s="9">
        <v>59</v>
      </c>
      <c r="G6" s="50"/>
      <c r="H6" s="45">
        <f>IF(G6&gt;=10,(1-(HLOOKUP(G6,скидка!$B$4:$AQ$5,2)))*F6,F6)</f>
        <v>59</v>
      </c>
      <c r="I6" s="45">
        <f t="shared" si="0"/>
        <v>0</v>
      </c>
    </row>
    <row r="7" spans="1:9" ht="28">
      <c r="A7" s="56"/>
      <c r="B7" s="56">
        <v>36</v>
      </c>
      <c r="D7" s="5" t="s">
        <v>3</v>
      </c>
      <c r="E7" s="6" t="s">
        <v>76</v>
      </c>
      <c r="F7" s="9">
        <v>60</v>
      </c>
      <c r="G7" s="50"/>
      <c r="H7" s="45">
        <f>IF(G7&gt;=10,(1-(HLOOKUP(G7,скидка!$B$4:$AQ$5,2)))*F7,F7)</f>
        <v>60</v>
      </c>
      <c r="I7" s="45">
        <f t="shared" si="0"/>
        <v>0</v>
      </c>
    </row>
    <row r="8" spans="1:9" ht="28">
      <c r="A8" s="56"/>
      <c r="B8" s="56">
        <v>36</v>
      </c>
      <c r="C8" s="59" t="s">
        <v>69</v>
      </c>
      <c r="D8" s="5" t="s">
        <v>215</v>
      </c>
      <c r="E8" s="6" t="s">
        <v>216</v>
      </c>
      <c r="F8" s="9">
        <v>66</v>
      </c>
      <c r="G8" s="50"/>
      <c r="H8" s="45">
        <f>IF(G8&gt;=10,(1-(HLOOKUP(G8,скидка!$B$4:$AQ$5,2)))*F8,F8)</f>
        <v>66</v>
      </c>
      <c r="I8" s="45">
        <f t="shared" ref="I8" si="1">G8*H8</f>
        <v>0</v>
      </c>
    </row>
    <row r="9" spans="1:9" ht="14">
      <c r="A9" s="56"/>
      <c r="B9" s="56">
        <v>32</v>
      </c>
      <c r="D9" s="5" t="s">
        <v>4</v>
      </c>
      <c r="E9" s="6" t="s">
        <v>92</v>
      </c>
      <c r="F9" s="9">
        <v>68</v>
      </c>
      <c r="G9" s="50"/>
      <c r="H9" s="45">
        <f>IF(G9&gt;=10,(1-(HLOOKUP(G9,скидка!$B$4:$AQ$5,2)))*F9,F9)</f>
        <v>68</v>
      </c>
      <c r="I9" s="45">
        <f t="shared" si="0"/>
        <v>0</v>
      </c>
    </row>
    <row r="10" spans="1:9" ht="14">
      <c r="A10" s="56"/>
      <c r="B10" s="56">
        <v>32</v>
      </c>
      <c r="D10" s="5" t="s">
        <v>5</v>
      </c>
      <c r="E10" s="6" t="s">
        <v>89</v>
      </c>
      <c r="F10" s="9">
        <v>73</v>
      </c>
      <c r="G10" s="50"/>
      <c r="H10" s="45">
        <f>IF(G10&gt;=10,(1-(HLOOKUP(G10,скидка!$B$4:$AQ$5,2)))*F10,F10)</f>
        <v>73</v>
      </c>
      <c r="I10" s="45">
        <f t="shared" si="0"/>
        <v>0</v>
      </c>
    </row>
    <row r="11" spans="1:9" ht="14">
      <c r="A11" s="56"/>
      <c r="B11" s="56">
        <v>32</v>
      </c>
      <c r="D11" s="5" t="s">
        <v>6</v>
      </c>
      <c r="E11" s="6" t="s">
        <v>91</v>
      </c>
      <c r="F11" s="9">
        <v>73</v>
      </c>
      <c r="G11" s="50"/>
      <c r="H11" s="45">
        <f>IF(G11&gt;=10,(1-(HLOOKUP(G11,скидка!$B$4:$AQ$5,2)))*F11,F11)</f>
        <v>73</v>
      </c>
      <c r="I11" s="45">
        <f t="shared" si="0"/>
        <v>0</v>
      </c>
    </row>
    <row r="12" spans="1:9" ht="14">
      <c r="A12" s="56"/>
      <c r="B12" s="56">
        <v>32</v>
      </c>
      <c r="D12" s="5" t="s">
        <v>7</v>
      </c>
      <c r="E12" s="6" t="s">
        <v>90</v>
      </c>
      <c r="F12" s="9">
        <v>74</v>
      </c>
      <c r="G12" s="50"/>
      <c r="H12" s="45">
        <f>IF(G12&gt;=10,(1-(HLOOKUP(G12,скидка!$B$4:$AQ$5,2)))*F12,F12)</f>
        <v>74</v>
      </c>
      <c r="I12" s="45">
        <f t="shared" si="0"/>
        <v>0</v>
      </c>
    </row>
    <row r="13" spans="1:9" s="58" customFormat="1" ht="25.5" customHeight="1">
      <c r="A13" s="56"/>
      <c r="B13" s="56">
        <v>56</v>
      </c>
      <c r="C13" s="59"/>
      <c r="D13" s="5" t="s">
        <v>184</v>
      </c>
      <c r="E13" s="6" t="s">
        <v>185</v>
      </c>
      <c r="F13" s="9">
        <v>47</v>
      </c>
      <c r="G13" s="9"/>
      <c r="H13" s="9">
        <f>IF(G13&gt;=10,(1-(HLOOKUP(G13,скидка!$B$4:$AQ$5,2)))*F13,F13)</f>
        <v>47</v>
      </c>
      <c r="I13" s="9">
        <v>0</v>
      </c>
    </row>
    <row r="14" spans="1:9" s="58" customFormat="1" ht="25.5" customHeight="1">
      <c r="A14" s="56"/>
      <c r="B14" s="56">
        <v>56</v>
      </c>
      <c r="C14" s="59"/>
      <c r="D14" s="5" t="s">
        <v>186</v>
      </c>
      <c r="E14" s="6" t="s">
        <v>187</v>
      </c>
      <c r="F14" s="9">
        <v>48</v>
      </c>
      <c r="G14" s="9"/>
      <c r="H14" s="9">
        <f>IF(G14&gt;=10,(1-(HLOOKUP(G14,скидка!$B$4:$AQ$5,2)))*F14,F14)</f>
        <v>48</v>
      </c>
      <c r="I14" s="9">
        <v>0</v>
      </c>
    </row>
    <row r="15" spans="1:9" s="58" customFormat="1" ht="25.5" customHeight="1">
      <c r="A15" s="56"/>
      <c r="B15" s="56">
        <v>56</v>
      </c>
      <c r="C15" s="59"/>
      <c r="D15" s="5" t="s">
        <v>188</v>
      </c>
      <c r="E15" s="6" t="s">
        <v>189</v>
      </c>
      <c r="F15" s="9">
        <v>48</v>
      </c>
      <c r="G15" s="9"/>
      <c r="H15" s="9">
        <f>IF(G15&gt;=10,(1-(HLOOKUP(G15,скидка!$B$4:$AQ$5,2)))*F15,F15)</f>
        <v>48</v>
      </c>
      <c r="I15" s="9">
        <v>0</v>
      </c>
    </row>
    <row r="16" spans="1:9" s="58" customFormat="1" ht="25.5" customHeight="1">
      <c r="A16" s="56"/>
      <c r="B16" s="56">
        <v>56</v>
      </c>
      <c r="C16" s="59"/>
      <c r="D16" s="5" t="s">
        <v>217</v>
      </c>
      <c r="E16" s="6" t="s">
        <v>218</v>
      </c>
      <c r="F16" s="9">
        <v>52</v>
      </c>
      <c r="G16" s="9"/>
      <c r="H16" s="9">
        <f>IF(G16&gt;=10,(1-(HLOOKUP(G16,скидка!$B$4:$AQ$5,2)))*F16,F16)</f>
        <v>52</v>
      </c>
      <c r="I16" s="9">
        <v>0</v>
      </c>
    </row>
    <row r="17" spans="1:9" s="58" customFormat="1" ht="13" customHeight="1">
      <c r="A17" s="56"/>
      <c r="B17" s="56">
        <v>44</v>
      </c>
      <c r="C17" s="59"/>
      <c r="D17" s="5" t="s">
        <v>190</v>
      </c>
      <c r="E17" s="6" t="s">
        <v>191</v>
      </c>
      <c r="F17" s="9">
        <v>51</v>
      </c>
      <c r="G17" s="9"/>
      <c r="H17" s="9">
        <f>IF(G17&gt;=10,(1-(HLOOKUP(G17,скидка!$B$4:$AQ$5,2)))*F17,F17)</f>
        <v>51</v>
      </c>
      <c r="I17" s="9">
        <v>0</v>
      </c>
    </row>
    <row r="18" spans="1:9" s="58" customFormat="1" ht="13" customHeight="1">
      <c r="A18" s="56"/>
      <c r="B18" s="56">
        <v>44</v>
      </c>
      <c r="C18" s="59"/>
      <c r="D18" s="5" t="s">
        <v>192</v>
      </c>
      <c r="E18" s="6" t="s">
        <v>193</v>
      </c>
      <c r="F18" s="9">
        <v>53</v>
      </c>
      <c r="G18" s="9"/>
      <c r="H18" s="9">
        <f>IF(G18&gt;=10,(1-(HLOOKUP(G18,скидка!$B$4:$AQ$5,2)))*F18,F18)</f>
        <v>53</v>
      </c>
      <c r="I18" s="9">
        <v>0</v>
      </c>
    </row>
    <row r="19" spans="1:9" s="58" customFormat="1" ht="13" customHeight="1">
      <c r="A19" s="56"/>
      <c r="B19" s="56">
        <v>44</v>
      </c>
      <c r="C19" s="59"/>
      <c r="D19" s="5" t="s">
        <v>194</v>
      </c>
      <c r="E19" s="6" t="s">
        <v>195</v>
      </c>
      <c r="F19" s="9">
        <v>53</v>
      </c>
      <c r="G19" s="9"/>
      <c r="H19" s="9">
        <f>IF(G19&gt;=10,(1-(HLOOKUP(G19,скидка!$B$4:$AQ$5,2)))*F19,F19)</f>
        <v>53</v>
      </c>
      <c r="I19" s="9">
        <v>0</v>
      </c>
    </row>
    <row r="20" spans="1:9">
      <c r="A20" s="56"/>
      <c r="B20" s="56"/>
      <c r="D20" s="35"/>
      <c r="E20" s="37" t="s">
        <v>93</v>
      </c>
      <c r="F20" s="38"/>
      <c r="G20" s="38"/>
      <c r="H20" s="46"/>
      <c r="I20" s="46"/>
    </row>
    <row r="21" spans="1:9" ht="28">
      <c r="A21" s="56"/>
      <c r="B21" s="56">
        <v>1</v>
      </c>
      <c r="C21" s="59" t="s">
        <v>69</v>
      </c>
      <c r="D21" s="5" t="s">
        <v>219</v>
      </c>
      <c r="E21" s="6" t="s">
        <v>222</v>
      </c>
      <c r="F21" s="9">
        <v>66</v>
      </c>
      <c r="G21" s="50"/>
      <c r="H21" s="45">
        <f>IF(G21&gt;=10,(1-(HLOOKUP(G21,скидка!$B$4:$AQ$5,2)))*F21,F21)</f>
        <v>66</v>
      </c>
      <c r="I21" s="57">
        <f t="shared" ref="I21:I23" si="2">G21*H21</f>
        <v>0</v>
      </c>
    </row>
    <row r="22" spans="1:9" ht="28">
      <c r="A22" s="56"/>
      <c r="B22" s="56">
        <v>1</v>
      </c>
      <c r="C22" s="59" t="s">
        <v>69</v>
      </c>
      <c r="D22" s="5" t="s">
        <v>220</v>
      </c>
      <c r="E22" s="6" t="s">
        <v>223</v>
      </c>
      <c r="F22" s="9">
        <v>66</v>
      </c>
      <c r="G22" s="50"/>
      <c r="H22" s="45">
        <f>IF(G22&gt;=10,(1-(HLOOKUP(G22,скидка!$B$4:$AQ$5,2)))*F22,F22)</f>
        <v>66</v>
      </c>
      <c r="I22" s="57">
        <f t="shared" si="2"/>
        <v>0</v>
      </c>
    </row>
    <row r="23" spans="1:9" ht="14">
      <c r="A23" s="56"/>
      <c r="B23" s="56">
        <v>1</v>
      </c>
      <c r="C23" s="59" t="s">
        <v>69</v>
      </c>
      <c r="D23" s="62" t="s">
        <v>221</v>
      </c>
      <c r="E23" s="6" t="s">
        <v>224</v>
      </c>
      <c r="F23" s="9">
        <v>142</v>
      </c>
      <c r="G23" s="50"/>
      <c r="H23" s="45">
        <f>IF(G23&gt;=10,(1-(HLOOKUP(G23,скидка!$B$4:$AQ$5,2)))*F23,F23)</f>
        <v>142</v>
      </c>
      <c r="I23" s="57">
        <f t="shared" si="2"/>
        <v>0</v>
      </c>
    </row>
    <row r="24" spans="1:9">
      <c r="A24" s="56"/>
      <c r="B24" s="56"/>
      <c r="D24" s="36"/>
      <c r="E24" s="37" t="s">
        <v>8</v>
      </c>
      <c r="F24" s="38"/>
      <c r="G24" s="38"/>
      <c r="H24" s="46"/>
      <c r="I24" s="46"/>
    </row>
    <row r="25" spans="1:9" ht="28">
      <c r="A25" s="56"/>
      <c r="B25" s="56">
        <v>9</v>
      </c>
      <c r="D25" s="5" t="s">
        <v>9</v>
      </c>
      <c r="E25" s="6" t="s">
        <v>226</v>
      </c>
      <c r="F25" s="7">
        <v>6</v>
      </c>
      <c r="G25" s="50"/>
      <c r="H25" s="45">
        <f>IF(G25&gt;=10,(1-(HLOOKUP(G25,скидка!$B$4:$AQ$5,2)))*F25,F25)</f>
        <v>6</v>
      </c>
      <c r="I25" s="57">
        <f t="shared" ref="I25:I39" si="3">G25*H25</f>
        <v>0</v>
      </c>
    </row>
    <row r="26" spans="1:9" ht="28">
      <c r="A26" s="56"/>
      <c r="B26" s="56">
        <v>9</v>
      </c>
      <c r="D26" s="5" t="s">
        <v>10</v>
      </c>
      <c r="E26" s="6" t="s">
        <v>225</v>
      </c>
      <c r="F26" s="7">
        <v>8</v>
      </c>
      <c r="G26" s="50"/>
      <c r="H26" s="45">
        <f>IF(G26&gt;=10,(1-(HLOOKUP(G26,скидка!$B$4:$AQ$5,2)))*F26,F26)</f>
        <v>8</v>
      </c>
      <c r="I26" s="57">
        <f t="shared" si="3"/>
        <v>0</v>
      </c>
    </row>
    <row r="27" spans="1:9" ht="28">
      <c r="A27" s="56"/>
      <c r="B27" s="56">
        <v>9</v>
      </c>
      <c r="D27" s="5" t="s">
        <v>11</v>
      </c>
      <c r="E27" s="6" t="s">
        <v>227</v>
      </c>
      <c r="F27" s="7">
        <v>8</v>
      </c>
      <c r="G27" s="50"/>
      <c r="H27" s="45">
        <f>IF(G27&gt;=10,(1-(HLOOKUP(G27,скидка!$B$4:$AQ$5,2)))*F27,F27)</f>
        <v>8</v>
      </c>
      <c r="I27" s="57">
        <f t="shared" si="3"/>
        <v>0</v>
      </c>
    </row>
    <row r="28" spans="1:9" ht="28">
      <c r="A28" s="56"/>
      <c r="B28" s="56">
        <v>9</v>
      </c>
      <c r="C28" s="13" t="s">
        <v>69</v>
      </c>
      <c r="D28" s="5" t="s">
        <v>228</v>
      </c>
      <c r="E28" s="6" t="s">
        <v>282</v>
      </c>
      <c r="F28" s="7">
        <v>8</v>
      </c>
      <c r="G28" s="50"/>
      <c r="H28" s="45">
        <f>IF(G28&gt;=10,(1-(HLOOKUP(G28,скидка!$B$4:$AQ$5,2)))*F28,F28)</f>
        <v>8</v>
      </c>
      <c r="I28" s="57">
        <f t="shared" si="3"/>
        <v>0</v>
      </c>
    </row>
    <row r="29" spans="1:9" ht="14">
      <c r="A29" s="56"/>
      <c r="B29" s="56">
        <v>36</v>
      </c>
      <c r="D29" s="5" t="s">
        <v>12</v>
      </c>
      <c r="E29" s="6" t="s">
        <v>79</v>
      </c>
      <c r="F29" s="7">
        <v>16</v>
      </c>
      <c r="G29" s="50"/>
      <c r="H29" s="45">
        <f>IF(G29&gt;=10,(1-(HLOOKUP(G29,скидка!$B$4:$AQ$5,2)))*F29,F29)</f>
        <v>16</v>
      </c>
      <c r="I29" s="57">
        <f t="shared" si="3"/>
        <v>0</v>
      </c>
    </row>
    <row r="30" spans="1:9" ht="14">
      <c r="A30" s="56"/>
      <c r="B30" s="56">
        <v>36</v>
      </c>
      <c r="D30" s="5" t="s">
        <v>13</v>
      </c>
      <c r="E30" s="6" t="s">
        <v>80</v>
      </c>
      <c r="F30" s="7">
        <v>19</v>
      </c>
      <c r="G30" s="50"/>
      <c r="H30" s="45">
        <f>IF(G30&gt;=10,(1-(HLOOKUP(G30,скидка!$B$4:$AQ$5,2)))*F30,F30)</f>
        <v>19</v>
      </c>
      <c r="I30" s="57">
        <f t="shared" si="3"/>
        <v>0</v>
      </c>
    </row>
    <row r="31" spans="1:9" ht="14">
      <c r="A31" s="56"/>
      <c r="B31" s="56">
        <v>36</v>
      </c>
      <c r="D31" s="5" t="s">
        <v>14</v>
      </c>
      <c r="E31" s="6" t="s">
        <v>81</v>
      </c>
      <c r="F31" s="7">
        <v>19</v>
      </c>
      <c r="G31" s="50"/>
      <c r="H31" s="45">
        <f>IF(G31&gt;=10,(1-(HLOOKUP(G31,скидка!$B$4:$AQ$5,2)))*F31,F31)</f>
        <v>19</v>
      </c>
      <c r="I31" s="57">
        <f t="shared" si="3"/>
        <v>0</v>
      </c>
    </row>
    <row r="32" spans="1:9" ht="12.75" customHeight="1">
      <c r="A32" s="56"/>
      <c r="B32" s="56">
        <v>8</v>
      </c>
      <c r="D32" s="5" t="s">
        <v>131</v>
      </c>
      <c r="E32" s="6" t="s">
        <v>229</v>
      </c>
      <c r="F32" s="7">
        <v>20</v>
      </c>
      <c r="G32" s="50"/>
      <c r="H32" s="45">
        <f>IF(G32&gt;=10,(1-(HLOOKUP(G32,скидка!$B$4:$AQ$5,2)))*F32,F32)</f>
        <v>20</v>
      </c>
      <c r="I32" s="57">
        <f t="shared" si="3"/>
        <v>0</v>
      </c>
    </row>
    <row r="33" spans="1:9" ht="12.75" customHeight="1">
      <c r="A33" s="56"/>
      <c r="B33" s="56">
        <v>8</v>
      </c>
      <c r="D33" s="5" t="s">
        <v>17</v>
      </c>
      <c r="E33" s="6" t="s">
        <v>230</v>
      </c>
      <c r="F33" s="7">
        <v>21</v>
      </c>
      <c r="G33" s="50"/>
      <c r="H33" s="45">
        <f>IF(G33&gt;=10,(1-(HLOOKUP(G33,скидка!$B$4:$AQ$5,2)))*F33,F33)</f>
        <v>21</v>
      </c>
      <c r="I33" s="57">
        <f t="shared" si="3"/>
        <v>0</v>
      </c>
    </row>
    <row r="34" spans="1:9" ht="12.75" customHeight="1">
      <c r="A34" s="56"/>
      <c r="B34" s="56">
        <v>8</v>
      </c>
      <c r="D34" s="5" t="s">
        <v>18</v>
      </c>
      <c r="E34" s="6" t="s">
        <v>231</v>
      </c>
      <c r="F34" s="7">
        <v>21</v>
      </c>
      <c r="G34" s="50"/>
      <c r="H34" s="45">
        <f>IF(G34&gt;=10,(1-(HLOOKUP(G34,скидка!$B$4:$AQ$5,2)))*F34,F34)</f>
        <v>21</v>
      </c>
      <c r="I34" s="57">
        <f t="shared" si="3"/>
        <v>0</v>
      </c>
    </row>
    <row r="35" spans="1:9" ht="12.75" customHeight="1">
      <c r="A35" s="56"/>
      <c r="B35" s="56">
        <v>100</v>
      </c>
      <c r="D35" s="5" t="s">
        <v>132</v>
      </c>
      <c r="E35" s="6" t="s">
        <v>82</v>
      </c>
      <c r="F35" s="7">
        <v>11</v>
      </c>
      <c r="G35" s="50"/>
      <c r="H35" s="45">
        <f>IF(G35&gt;=10,(1-(HLOOKUP(G35,скидка!$B$4:$AQ$5,2)))*F35,F35)</f>
        <v>11</v>
      </c>
      <c r="I35" s="57">
        <f t="shared" si="3"/>
        <v>0</v>
      </c>
    </row>
    <row r="36" spans="1:9" ht="14">
      <c r="A36" s="56"/>
      <c r="B36" s="56">
        <v>100</v>
      </c>
      <c r="D36" s="5" t="s">
        <v>133</v>
      </c>
      <c r="E36" s="6" t="s">
        <v>83</v>
      </c>
      <c r="F36" s="7">
        <v>12</v>
      </c>
      <c r="G36" s="50"/>
      <c r="H36" s="45">
        <f>IF(G36&gt;=10,(1-(HLOOKUP(G36,скидка!$B$4:$AQ$5,2)))*F36,F36)</f>
        <v>12</v>
      </c>
      <c r="I36" s="57">
        <f t="shared" si="3"/>
        <v>0</v>
      </c>
    </row>
    <row r="37" spans="1:9" ht="14">
      <c r="A37" s="56"/>
      <c r="B37" s="56">
        <v>120</v>
      </c>
      <c r="D37" s="5" t="s">
        <v>15</v>
      </c>
      <c r="E37" s="6" t="s">
        <v>16</v>
      </c>
      <c r="F37" s="7">
        <v>5</v>
      </c>
      <c r="G37" s="50"/>
      <c r="H37" s="45">
        <f>IF(G37&gt;=10,(1-(HLOOKUP(G37,скидка!$B$4:$AQ$5,2)))*F37,F37)</f>
        <v>5</v>
      </c>
      <c r="I37" s="57">
        <f t="shared" si="3"/>
        <v>0</v>
      </c>
    </row>
    <row r="38" spans="1:9" ht="14">
      <c r="A38" s="56"/>
      <c r="B38" s="56">
        <v>120</v>
      </c>
      <c r="D38" s="5" t="s">
        <v>174</v>
      </c>
      <c r="E38" s="6" t="s">
        <v>84</v>
      </c>
      <c r="F38" s="7">
        <v>12</v>
      </c>
      <c r="G38" s="50"/>
      <c r="H38" s="45">
        <f>IF(G38&gt;=10,(1-(HLOOKUP(G38,скидка!$B$4:$AQ$5,2)))*F38,F38)</f>
        <v>12</v>
      </c>
      <c r="I38" s="57">
        <f t="shared" si="3"/>
        <v>0</v>
      </c>
    </row>
    <row r="39" spans="1:9" ht="14">
      <c r="A39" s="56"/>
      <c r="B39" s="56">
        <v>8</v>
      </c>
      <c r="C39" s="59" t="s">
        <v>69</v>
      </c>
      <c r="D39" s="5" t="s">
        <v>278</v>
      </c>
      <c r="E39" s="6" t="s">
        <v>279</v>
      </c>
      <c r="F39" s="7">
        <v>30</v>
      </c>
      <c r="G39" s="50"/>
      <c r="H39" s="45">
        <f>IF(G39&gt;=10,(1-(HLOOKUP(G39,скидка!$B$4:$AQ$5,2)))*F39,F39)</f>
        <v>30</v>
      </c>
      <c r="I39" s="57">
        <f t="shared" si="3"/>
        <v>0</v>
      </c>
    </row>
    <row r="40" spans="1:9">
      <c r="A40" s="56"/>
      <c r="B40" s="56"/>
      <c r="D40" s="32"/>
      <c r="E40" s="34" t="s">
        <v>19</v>
      </c>
      <c r="F40" s="33"/>
      <c r="G40" s="33"/>
      <c r="H40" s="47"/>
      <c r="I40" s="47"/>
    </row>
    <row r="41" spans="1:9">
      <c r="A41" s="56"/>
      <c r="B41" s="56">
        <v>8</v>
      </c>
      <c r="D41" s="10" t="s">
        <v>134</v>
      </c>
      <c r="E41" s="11" t="s">
        <v>94</v>
      </c>
      <c r="F41" s="8">
        <v>16</v>
      </c>
      <c r="G41" s="50"/>
      <c r="H41" s="45">
        <f>IF(G41&gt;=10,(1-(HLOOKUP(G41,скидка!$B$4:$AQ$5,2)))*F41,F41)</f>
        <v>16</v>
      </c>
      <c r="I41" s="45">
        <f t="shared" ref="I41:I62" si="4">G41*H41</f>
        <v>0</v>
      </c>
    </row>
    <row r="42" spans="1:9">
      <c r="A42" s="56"/>
      <c r="B42" s="56">
        <v>8</v>
      </c>
      <c r="D42" s="10" t="s">
        <v>135</v>
      </c>
      <c r="E42" s="11" t="s">
        <v>95</v>
      </c>
      <c r="F42" s="8">
        <v>17</v>
      </c>
      <c r="G42" s="50"/>
      <c r="H42" s="45">
        <f>IF(G42&gt;=10,(1-(HLOOKUP(G42,скидка!$B$4:$AQ$5,2)))*F42,F42)</f>
        <v>17</v>
      </c>
      <c r="I42" s="45">
        <f t="shared" si="4"/>
        <v>0</v>
      </c>
    </row>
    <row r="43" spans="1:9">
      <c r="A43" s="56"/>
      <c r="B43" s="56">
        <v>8</v>
      </c>
      <c r="D43" s="10" t="s">
        <v>136</v>
      </c>
      <c r="E43" s="11" t="s">
        <v>96</v>
      </c>
      <c r="F43" s="8">
        <v>17</v>
      </c>
      <c r="G43" s="50"/>
      <c r="H43" s="45">
        <f>IF(G43&gt;=10,(1-(HLOOKUP(G43,скидка!$B$4:$AQ$5,2)))*F43,F43)</f>
        <v>17</v>
      </c>
      <c r="I43" s="45">
        <f t="shared" si="4"/>
        <v>0</v>
      </c>
    </row>
    <row r="44" spans="1:9">
      <c r="A44" s="56"/>
      <c r="B44" s="56">
        <v>8</v>
      </c>
      <c r="D44" s="10" t="s">
        <v>137</v>
      </c>
      <c r="E44" s="11" t="s">
        <v>97</v>
      </c>
      <c r="F44" s="8">
        <v>19</v>
      </c>
      <c r="G44" s="50"/>
      <c r="H44" s="45">
        <f>IF(G44&gt;=10,(1-(HLOOKUP(G44,скидка!$B$4:$AQ$5,2)))*F44,F44)</f>
        <v>19</v>
      </c>
      <c r="I44" s="45">
        <f t="shared" si="4"/>
        <v>0</v>
      </c>
    </row>
    <row r="45" spans="1:9" s="58" customFormat="1" ht="13" customHeight="1">
      <c r="A45" s="56"/>
      <c r="B45" s="56">
        <v>192</v>
      </c>
      <c r="C45" s="59" t="s">
        <v>69</v>
      </c>
      <c r="D45" s="10" t="s">
        <v>196</v>
      </c>
      <c r="E45" s="11" t="s">
        <v>197</v>
      </c>
      <c r="F45" s="8">
        <v>6</v>
      </c>
      <c r="G45" s="8"/>
      <c r="H45" s="45">
        <f>IF(G45&gt;=10,(1-(HLOOKUP(G45,скидка!$B$4:$AQ$5,2)))*F45,F45)</f>
        <v>6</v>
      </c>
      <c r="I45" s="8">
        <v>0</v>
      </c>
    </row>
    <row r="46" spans="1:9" s="58" customFormat="1" ht="13" customHeight="1">
      <c r="A46" s="56"/>
      <c r="B46" s="56">
        <v>192</v>
      </c>
      <c r="C46" s="59" t="s">
        <v>69</v>
      </c>
      <c r="D46" s="10" t="s">
        <v>198</v>
      </c>
      <c r="E46" s="11" t="s">
        <v>199</v>
      </c>
      <c r="F46" s="8">
        <v>8</v>
      </c>
      <c r="G46" s="8"/>
      <c r="H46" s="45">
        <f>IF(G46&gt;=10,(1-(HLOOKUP(G46,скидка!$B$4:$AQ$5,2)))*F46,F46)</f>
        <v>8</v>
      </c>
      <c r="I46" s="8">
        <v>0</v>
      </c>
    </row>
    <row r="47" spans="1:9" s="58" customFormat="1" ht="13" customHeight="1">
      <c r="A47" s="56"/>
      <c r="B47" s="56">
        <v>192</v>
      </c>
      <c r="C47" s="59" t="s">
        <v>69</v>
      </c>
      <c r="D47" s="10" t="s">
        <v>200</v>
      </c>
      <c r="E47" s="11" t="s">
        <v>201</v>
      </c>
      <c r="F47" s="8">
        <v>8</v>
      </c>
      <c r="G47" s="8"/>
      <c r="H47" s="45">
        <f>IF(G47&gt;=10,(1-(HLOOKUP(G47,скидка!$B$4:$AQ$5,2)))*F47,F47)</f>
        <v>8</v>
      </c>
      <c r="I47" s="8">
        <v>0</v>
      </c>
    </row>
    <row r="48" spans="1:9" s="58" customFormat="1" ht="13" customHeight="1">
      <c r="A48" s="56"/>
      <c r="B48" s="56">
        <v>192</v>
      </c>
      <c r="C48" s="59" t="s">
        <v>69</v>
      </c>
      <c r="D48" s="10" t="s">
        <v>202</v>
      </c>
      <c r="E48" s="11" t="s">
        <v>203</v>
      </c>
      <c r="F48" s="8">
        <v>5</v>
      </c>
      <c r="G48" s="8"/>
      <c r="H48" s="45">
        <f>IF(G48&gt;=10,(1-(HLOOKUP(G48,скидка!$B$4:$AQ$5,2)))*F48,F48)</f>
        <v>5</v>
      </c>
      <c r="I48" s="8">
        <v>0</v>
      </c>
    </row>
    <row r="49" spans="1:9" s="58" customFormat="1" ht="13" customHeight="1">
      <c r="A49" s="56"/>
      <c r="B49" s="56">
        <v>192</v>
      </c>
      <c r="C49" s="59" t="s">
        <v>69</v>
      </c>
      <c r="D49" s="10" t="s">
        <v>204</v>
      </c>
      <c r="E49" s="11" t="s">
        <v>205</v>
      </c>
      <c r="F49" s="8">
        <v>6</v>
      </c>
      <c r="G49" s="8"/>
      <c r="H49" s="45">
        <f>IF(G49&gt;=10,(1-(HLOOKUP(G49,скидка!$B$4:$AQ$5,2)))*F49,F49)</f>
        <v>6</v>
      </c>
      <c r="I49" s="8">
        <v>0</v>
      </c>
    </row>
    <row r="50" spans="1:9" s="58" customFormat="1" ht="13" customHeight="1">
      <c r="A50" s="56"/>
      <c r="B50" s="56">
        <v>192</v>
      </c>
      <c r="C50" s="59" t="s">
        <v>69</v>
      </c>
      <c r="D50" s="10" t="s">
        <v>206</v>
      </c>
      <c r="E50" s="11" t="s">
        <v>207</v>
      </c>
      <c r="F50" s="8">
        <v>6</v>
      </c>
      <c r="G50" s="8"/>
      <c r="H50" s="45">
        <f>IF(G50&gt;=10,(1-(HLOOKUP(G50,скидка!$B$4:$AQ$5,2)))*F50,F50)</f>
        <v>6</v>
      </c>
      <c r="I50" s="8">
        <v>0</v>
      </c>
    </row>
    <row r="51" spans="1:9" s="58" customFormat="1" ht="25.5" customHeight="1">
      <c r="A51" s="56"/>
      <c r="B51" s="56">
        <v>48</v>
      </c>
      <c r="C51" s="59"/>
      <c r="D51" s="10" t="s">
        <v>232</v>
      </c>
      <c r="E51" s="61" t="s">
        <v>233</v>
      </c>
      <c r="F51" s="8">
        <v>18</v>
      </c>
      <c r="G51" s="8"/>
      <c r="H51" s="45">
        <f>IF(G51&gt;=10,(1-(HLOOKUP(G51,скидка!$B$4:$AQ$5,2)))*F51,F51)</f>
        <v>18</v>
      </c>
      <c r="I51" s="8">
        <v>0</v>
      </c>
    </row>
    <row r="52" spans="1:9" s="58" customFormat="1" ht="25.5" customHeight="1">
      <c r="A52" s="56"/>
      <c r="B52" s="56">
        <v>48</v>
      </c>
      <c r="C52" s="59"/>
      <c r="D52" s="10" t="s">
        <v>208</v>
      </c>
      <c r="E52" s="61" t="s">
        <v>209</v>
      </c>
      <c r="F52" s="8">
        <v>17</v>
      </c>
      <c r="G52" s="8"/>
      <c r="H52" s="45">
        <f>IF(G52&gt;=10,(1-(HLOOKUP(G52,скидка!$B$4:$AQ$5,2)))*F52,F52)</f>
        <v>17</v>
      </c>
      <c r="I52" s="8">
        <v>0</v>
      </c>
    </row>
    <row r="53" spans="1:9" s="58" customFormat="1" ht="12.75" customHeight="1">
      <c r="A53" s="56"/>
      <c r="B53" s="56">
        <v>60</v>
      </c>
      <c r="C53" s="59"/>
      <c r="D53" s="10" t="s">
        <v>210</v>
      </c>
      <c r="E53" s="11" t="s">
        <v>211</v>
      </c>
      <c r="F53" s="8">
        <v>7</v>
      </c>
      <c r="G53" s="8"/>
      <c r="H53" s="45">
        <f>IF(G53&gt;=10,(1-(HLOOKUP(G53,скидка!$B$4:$AQ$5,2)))*F53,F53)</f>
        <v>7</v>
      </c>
      <c r="I53" s="8">
        <v>0</v>
      </c>
    </row>
    <row r="54" spans="1:9" s="58" customFormat="1" ht="12.75" customHeight="1">
      <c r="A54" s="56"/>
      <c r="B54" s="56">
        <v>72</v>
      </c>
      <c r="C54" s="59" t="s">
        <v>69</v>
      </c>
      <c r="D54" s="10" t="s">
        <v>234</v>
      </c>
      <c r="E54" s="11" t="s">
        <v>237</v>
      </c>
      <c r="F54" s="8">
        <v>6</v>
      </c>
      <c r="G54" s="8"/>
      <c r="H54" s="45">
        <f>IF(G54&gt;=10,(1-(HLOOKUP(G54,скидка!$B$4:$AQ$5,2)))*F54,F54)</f>
        <v>6</v>
      </c>
      <c r="I54" s="8">
        <v>0</v>
      </c>
    </row>
    <row r="55" spans="1:9" s="58" customFormat="1" ht="12.75" customHeight="1">
      <c r="A55" s="56"/>
      <c r="B55" s="56">
        <v>72</v>
      </c>
      <c r="C55" s="59" t="s">
        <v>69</v>
      </c>
      <c r="D55" s="10" t="s">
        <v>235</v>
      </c>
      <c r="E55" s="11" t="s">
        <v>238</v>
      </c>
      <c r="F55" s="8">
        <v>9</v>
      </c>
      <c r="G55" s="8"/>
      <c r="H55" s="45">
        <f>IF(G55&gt;=10,(1-(HLOOKUP(G55,скидка!$B$4:$AQ$5,2)))*F55,F55)</f>
        <v>9</v>
      </c>
      <c r="I55" s="8">
        <v>0</v>
      </c>
    </row>
    <row r="56" spans="1:9" s="58" customFormat="1" ht="12.75" customHeight="1">
      <c r="A56" s="56"/>
      <c r="B56" s="56">
        <v>72</v>
      </c>
      <c r="C56" s="59" t="s">
        <v>69</v>
      </c>
      <c r="D56" s="10" t="s">
        <v>236</v>
      </c>
      <c r="E56" s="11" t="s">
        <v>239</v>
      </c>
      <c r="F56" s="8">
        <v>4</v>
      </c>
      <c r="G56" s="8"/>
      <c r="H56" s="45">
        <f>IF(G56&gt;=10,(1-(HLOOKUP(G56,скидка!$B$4:$AQ$5,2)))*F56,F56)</f>
        <v>4</v>
      </c>
      <c r="I56" s="8">
        <v>0</v>
      </c>
    </row>
    <row r="57" spans="1:9" ht="14">
      <c r="A57" s="56"/>
      <c r="B57" s="56">
        <v>30</v>
      </c>
      <c r="D57" s="10" t="s">
        <v>20</v>
      </c>
      <c r="E57" s="6" t="s">
        <v>78</v>
      </c>
      <c r="F57" s="9">
        <v>7</v>
      </c>
      <c r="G57" s="50"/>
      <c r="H57" s="45">
        <f>IF(G57&gt;=10,(1-(HLOOKUP(G57,скидка!$B$4:$AQ$5,2)))*F57,F57)</f>
        <v>7</v>
      </c>
      <c r="I57" s="45">
        <f t="shared" si="4"/>
        <v>0</v>
      </c>
    </row>
    <row r="58" spans="1:9" ht="14">
      <c r="A58" s="56"/>
      <c r="B58" s="56">
        <v>50</v>
      </c>
      <c r="D58" s="10" t="s">
        <v>23</v>
      </c>
      <c r="E58" s="6" t="s">
        <v>85</v>
      </c>
      <c r="F58" s="9">
        <v>23</v>
      </c>
      <c r="G58" s="50"/>
      <c r="H58" s="45">
        <f>IF(G58&gt;=10,(1-(HLOOKUP(G58,скидка!$B$4:$AQ$5,2)))*F58,F58)</f>
        <v>23</v>
      </c>
      <c r="I58" s="45">
        <f t="shared" si="4"/>
        <v>0</v>
      </c>
    </row>
    <row r="59" spans="1:9" ht="14">
      <c r="A59" s="56"/>
      <c r="B59" s="56">
        <v>42</v>
      </c>
      <c r="D59" s="10" t="s">
        <v>24</v>
      </c>
      <c r="E59" s="6" t="s">
        <v>86</v>
      </c>
      <c r="F59" s="9">
        <v>16</v>
      </c>
      <c r="G59" s="50"/>
      <c r="H59" s="45">
        <f>IF(G59&gt;=10,(1-(HLOOKUP(G59,скидка!$B$4:$AQ$5,2)))*F59,F59)</f>
        <v>16</v>
      </c>
      <c r="I59" s="45">
        <f t="shared" si="4"/>
        <v>0</v>
      </c>
    </row>
    <row r="60" spans="1:9" ht="14">
      <c r="A60" s="56"/>
      <c r="B60" s="56">
        <v>1</v>
      </c>
      <c r="D60" s="10" t="s">
        <v>21</v>
      </c>
      <c r="E60" s="6" t="s">
        <v>63</v>
      </c>
      <c r="F60" s="9">
        <v>49</v>
      </c>
      <c r="G60" s="50"/>
      <c r="H60" s="45">
        <f>IF(G60&gt;=10,(1-(HLOOKUP(G60,скидка!$B$4:$AQ$5,2)))*F60,F60)</f>
        <v>49</v>
      </c>
      <c r="I60" s="45">
        <f t="shared" si="4"/>
        <v>0</v>
      </c>
    </row>
    <row r="61" spans="1:9" ht="14">
      <c r="A61" s="56"/>
      <c r="B61" s="56">
        <v>1</v>
      </c>
      <c r="D61" s="10" t="s">
        <v>138</v>
      </c>
      <c r="E61" s="6" t="s">
        <v>62</v>
      </c>
      <c r="F61" s="9">
        <v>49</v>
      </c>
      <c r="G61" s="50"/>
      <c r="H61" s="45">
        <f>IF(G61&gt;=10,(1-(HLOOKUP(G61,скидка!$B$4:$AQ$5,2)))*F61,F61)</f>
        <v>49</v>
      </c>
      <c r="I61" s="45">
        <f t="shared" si="4"/>
        <v>0</v>
      </c>
    </row>
    <row r="62" spans="1:9" ht="14">
      <c r="A62" s="56"/>
      <c r="B62" s="56">
        <v>12</v>
      </c>
      <c r="D62" s="10" t="s">
        <v>22</v>
      </c>
      <c r="E62" s="6" t="s">
        <v>72</v>
      </c>
      <c r="F62" s="9">
        <v>7</v>
      </c>
      <c r="G62" s="50"/>
      <c r="H62" s="45">
        <f>IF(G62&gt;=10,(1-(HLOOKUP(G62,скидка!$B$4:$AQ$5,2)))*F62,F62)</f>
        <v>7</v>
      </c>
      <c r="I62" s="45">
        <f t="shared" si="4"/>
        <v>0</v>
      </c>
    </row>
    <row r="63" spans="1:9">
      <c r="A63" s="56"/>
      <c r="B63" s="56"/>
      <c r="D63" s="65" t="s">
        <v>140</v>
      </c>
      <c r="E63" s="65"/>
      <c r="F63" s="65"/>
      <c r="G63" s="65"/>
      <c r="H63" s="65"/>
      <c r="I63" s="65"/>
    </row>
    <row r="64" spans="1:9" ht="28">
      <c r="A64" s="56"/>
      <c r="B64" s="56">
        <v>5</v>
      </c>
      <c r="D64" s="63" t="s">
        <v>25</v>
      </c>
      <c r="E64" s="6" t="s">
        <v>98</v>
      </c>
      <c r="F64" s="8">
        <v>84</v>
      </c>
      <c r="G64" s="50"/>
      <c r="H64" s="45">
        <f>IF(G64&gt;=10,(1-(HLOOKUP(G64,скидка!$B$9:$AT$10,2)))*F64,F64)</f>
        <v>84</v>
      </c>
      <c r="I64" s="57">
        <f>G64*H64</f>
        <v>0</v>
      </c>
    </row>
    <row r="65" spans="1:9" ht="14">
      <c r="A65" s="56"/>
      <c r="B65" s="56">
        <v>32</v>
      </c>
      <c r="D65" s="63" t="s">
        <v>26</v>
      </c>
      <c r="E65" s="6" t="s">
        <v>99</v>
      </c>
      <c r="F65" s="8">
        <v>88</v>
      </c>
      <c r="G65" s="50"/>
      <c r="H65" s="45">
        <f>IF(G65&gt;=10,(1-(HLOOKUP(G65,скидка!$B$9:$AT$10,2)))*F65,F65)</f>
        <v>88</v>
      </c>
      <c r="I65" s="57">
        <f t="shared" ref="I65:I74" si="5">G65*H65</f>
        <v>0</v>
      </c>
    </row>
    <row r="66" spans="1:9" ht="14">
      <c r="A66" s="56"/>
      <c r="B66" s="56">
        <v>5</v>
      </c>
      <c r="D66" s="63" t="s">
        <v>27</v>
      </c>
      <c r="E66" s="6" t="s">
        <v>119</v>
      </c>
      <c r="F66" s="8">
        <v>31</v>
      </c>
      <c r="G66" s="50"/>
      <c r="H66" s="45">
        <f>IF(G66&gt;=10,(1-(HLOOKUP(G66,скидка!$B$9:$AT$10,2)))*F66,F66)</f>
        <v>31</v>
      </c>
      <c r="I66" s="57">
        <f t="shared" si="5"/>
        <v>0</v>
      </c>
    </row>
    <row r="67" spans="1:9" ht="12.75" customHeight="1">
      <c r="A67" s="56"/>
      <c r="B67" s="56">
        <v>32</v>
      </c>
      <c r="D67" s="63" t="s">
        <v>28</v>
      </c>
      <c r="E67" s="6" t="s">
        <v>120</v>
      </c>
      <c r="F67" s="8">
        <v>37</v>
      </c>
      <c r="G67" s="50"/>
      <c r="H67" s="45">
        <f>IF(G67&gt;=10,(1-(HLOOKUP(G67,скидка!$B$9:$AT$10,2)))*F67,F67)</f>
        <v>37</v>
      </c>
      <c r="I67" s="57">
        <f t="shared" si="5"/>
        <v>0</v>
      </c>
    </row>
    <row r="68" spans="1:9" ht="12.75" customHeight="1">
      <c r="A68" s="56"/>
      <c r="B68" s="56">
        <v>5</v>
      </c>
      <c r="D68" s="63" t="s">
        <v>141</v>
      </c>
      <c r="E68" s="6" t="s">
        <v>142</v>
      </c>
      <c r="F68" s="51">
        <v>89</v>
      </c>
      <c r="G68" s="50"/>
      <c r="H68" s="45">
        <f>IF(G68&gt;=10,(1-(HLOOKUP(G68,скидка!$B$9:$AT$10,2)))*F68,F68)</f>
        <v>89</v>
      </c>
      <c r="I68" s="57">
        <f t="shared" si="5"/>
        <v>0</v>
      </c>
    </row>
    <row r="69" spans="1:9" ht="27" customHeight="1">
      <c r="A69" s="56"/>
      <c r="B69" s="56">
        <v>5</v>
      </c>
      <c r="D69" s="63" t="s">
        <v>143</v>
      </c>
      <c r="E69" s="6" t="s">
        <v>144</v>
      </c>
      <c r="F69" s="51">
        <v>170</v>
      </c>
      <c r="G69" s="50"/>
      <c r="H69" s="45">
        <f>IF(G69&gt;=10,(1-(HLOOKUP(G69,скидка!$B$9:$AT$10,2)))*F69,F69)</f>
        <v>170</v>
      </c>
      <c r="I69" s="57">
        <f t="shared" si="5"/>
        <v>0</v>
      </c>
    </row>
    <row r="70" spans="1:9" ht="26.25" customHeight="1">
      <c r="A70" s="56"/>
      <c r="B70" s="56">
        <v>5</v>
      </c>
      <c r="D70" s="63" t="s">
        <v>145</v>
      </c>
      <c r="E70" s="6" t="s">
        <v>146</v>
      </c>
      <c r="F70" s="51">
        <v>170</v>
      </c>
      <c r="G70" s="50"/>
      <c r="H70" s="45">
        <f>IF(G70&gt;=10,(1-(HLOOKUP(G70,скидка!$B$9:$AT$10,2)))*F70,F70)</f>
        <v>170</v>
      </c>
      <c r="I70" s="57">
        <f t="shared" si="5"/>
        <v>0</v>
      </c>
    </row>
    <row r="71" spans="1:9" ht="37.5" customHeight="1">
      <c r="A71" s="56"/>
      <c r="B71" s="56">
        <v>4</v>
      </c>
      <c r="D71" s="63" t="s">
        <v>147</v>
      </c>
      <c r="E71" s="6" t="s">
        <v>148</v>
      </c>
      <c r="F71" s="51">
        <v>255</v>
      </c>
      <c r="G71" s="50"/>
      <c r="H71" s="45">
        <f>IF(G71&gt;=10,(1-(HLOOKUP(G71,скидка!$B$9:$AT$10,2)))*F71,F71)</f>
        <v>255</v>
      </c>
      <c r="I71" s="57">
        <f t="shared" si="5"/>
        <v>0</v>
      </c>
    </row>
    <row r="72" spans="1:9" ht="28.5" customHeight="1">
      <c r="A72" s="56"/>
      <c r="B72" s="56">
        <v>5</v>
      </c>
      <c r="D72" s="63" t="s">
        <v>149</v>
      </c>
      <c r="E72" s="6" t="s">
        <v>150</v>
      </c>
      <c r="F72" s="51">
        <v>123</v>
      </c>
      <c r="G72" s="50"/>
      <c r="H72" s="45">
        <f>IF(G72&gt;=10,(1-(HLOOKUP(G72,скидка!$B$9:$AT$10,2)))*F72,F72)</f>
        <v>123</v>
      </c>
      <c r="I72" s="57">
        <f t="shared" si="5"/>
        <v>0</v>
      </c>
    </row>
    <row r="73" spans="1:9" ht="27" customHeight="1">
      <c r="A73" s="56"/>
      <c r="B73" s="56">
        <v>5</v>
      </c>
      <c r="D73" s="63" t="s">
        <v>151</v>
      </c>
      <c r="E73" s="6" t="s">
        <v>152</v>
      </c>
      <c r="F73" s="51">
        <v>123</v>
      </c>
      <c r="G73" s="50"/>
      <c r="H73" s="45">
        <f>IF(G73&gt;=10,(1-(HLOOKUP(G73,скидка!$B$9:$AT$10,2)))*F73,F73)</f>
        <v>123</v>
      </c>
      <c r="I73" s="57">
        <f t="shared" si="5"/>
        <v>0</v>
      </c>
    </row>
    <row r="74" spans="1:9" ht="28.5" customHeight="1">
      <c r="A74" s="56"/>
      <c r="B74" s="56">
        <v>4</v>
      </c>
      <c r="D74" s="63" t="s">
        <v>153</v>
      </c>
      <c r="E74" s="6" t="s">
        <v>154</v>
      </c>
      <c r="F74" s="52">
        <v>218</v>
      </c>
      <c r="G74" s="50"/>
      <c r="H74" s="45">
        <f>IF(G74&gt;=10,(1-(HLOOKUP(G74,скидка!$B$9:$AT$10,2)))*F74,F74)</f>
        <v>218</v>
      </c>
      <c r="I74" s="57">
        <f t="shared" si="5"/>
        <v>0</v>
      </c>
    </row>
    <row r="75" spans="1:9">
      <c r="A75" s="56"/>
      <c r="B75" s="56"/>
      <c r="D75" s="39"/>
      <c r="E75" s="41" t="s">
        <v>87</v>
      </c>
      <c r="F75" s="40"/>
      <c r="G75" s="40"/>
      <c r="H75" s="48"/>
      <c r="I75" s="48"/>
    </row>
    <row r="76" spans="1:9" ht="28">
      <c r="A76" s="56"/>
      <c r="B76" s="56">
        <v>32</v>
      </c>
      <c r="D76" s="12" t="s">
        <v>240</v>
      </c>
      <c r="E76" s="6" t="s">
        <v>100</v>
      </c>
      <c r="F76" s="7">
        <v>98</v>
      </c>
      <c r="G76" s="50"/>
      <c r="H76" s="45">
        <f>IF(G76&gt;=10,(1-(HLOOKUP(G76,скидка!$B$9:$AT$10,2)))*F76,F76)</f>
        <v>98</v>
      </c>
      <c r="I76" s="57">
        <f t="shared" ref="I76:I84" si="6">G76*H76</f>
        <v>0</v>
      </c>
    </row>
    <row r="77" spans="1:9" ht="28">
      <c r="A77" s="56"/>
      <c r="B77" s="56">
        <v>32</v>
      </c>
      <c r="D77" s="12" t="s">
        <v>241</v>
      </c>
      <c r="E77" s="6" t="s">
        <v>101</v>
      </c>
      <c r="F77" s="7">
        <v>98</v>
      </c>
      <c r="G77" s="50"/>
      <c r="H77" s="45">
        <f>IF(G77&gt;=10,(1-(HLOOKUP(G77,скидка!$B$9:$AT$10,2)))*F77,F77)</f>
        <v>98</v>
      </c>
      <c r="I77" s="57">
        <f>G77*H77</f>
        <v>0</v>
      </c>
    </row>
    <row r="78" spans="1:9" ht="28">
      <c r="A78" s="56"/>
      <c r="B78" s="56">
        <v>32</v>
      </c>
      <c r="D78" s="12" t="s">
        <v>242</v>
      </c>
      <c r="E78" s="6" t="s">
        <v>102</v>
      </c>
      <c r="F78" s="7">
        <v>98</v>
      </c>
      <c r="G78" s="50"/>
      <c r="H78" s="45">
        <f>IF(G78&gt;=10,(1-(HLOOKUP(G78,скидка!$B$9:$AT$10,2)))*F78,F78)</f>
        <v>98</v>
      </c>
      <c r="I78" s="57">
        <f>G78*H78</f>
        <v>0</v>
      </c>
    </row>
    <row r="79" spans="1:9" ht="28">
      <c r="A79" s="56"/>
      <c r="B79" s="56">
        <v>32</v>
      </c>
      <c r="D79" s="12" t="s">
        <v>243</v>
      </c>
      <c r="E79" s="6" t="s">
        <v>244</v>
      </c>
      <c r="F79" s="7">
        <v>187</v>
      </c>
      <c r="G79" s="50"/>
      <c r="H79" s="45">
        <f>IF(G79&gt;=10,(1-(HLOOKUP(G79,скидка!$B$9:$AT$10,2)))*F79,F79)</f>
        <v>187</v>
      </c>
      <c r="I79" s="57">
        <f t="shared" si="6"/>
        <v>0</v>
      </c>
    </row>
    <row r="80" spans="1:9" ht="28">
      <c r="A80" s="56"/>
      <c r="B80" s="56">
        <v>32</v>
      </c>
      <c r="D80" s="12" t="s">
        <v>245</v>
      </c>
      <c r="E80" s="6" t="s">
        <v>246</v>
      </c>
      <c r="F80" s="7">
        <v>187</v>
      </c>
      <c r="G80" s="50"/>
      <c r="H80" s="45">
        <f>IF(G80&gt;=10,(1-(HLOOKUP(G80,скидка!$B$9:$AT$10,2)))*F80,F80)</f>
        <v>187</v>
      </c>
      <c r="I80" s="57">
        <f>G80*H80</f>
        <v>0</v>
      </c>
    </row>
    <row r="81" spans="1:9" ht="28">
      <c r="A81" s="56"/>
      <c r="B81" s="56">
        <v>32</v>
      </c>
      <c r="D81" s="12" t="s">
        <v>247</v>
      </c>
      <c r="E81" s="6" t="s">
        <v>248</v>
      </c>
      <c r="F81" s="7">
        <v>187</v>
      </c>
      <c r="G81" s="50"/>
      <c r="H81" s="45">
        <f>IF(G81&gt;=10,(1-(HLOOKUP(G81,скидка!$B$9:$AT$10,2)))*F81,F81)</f>
        <v>187</v>
      </c>
      <c r="I81" s="57">
        <f>G81*H81</f>
        <v>0</v>
      </c>
    </row>
    <row r="82" spans="1:9" ht="28">
      <c r="A82" s="56"/>
      <c r="B82" s="56">
        <v>32</v>
      </c>
      <c r="D82" s="14" t="s">
        <v>249</v>
      </c>
      <c r="E82" s="6" t="s">
        <v>250</v>
      </c>
      <c r="F82" s="7">
        <v>187</v>
      </c>
      <c r="G82" s="50"/>
      <c r="H82" s="45">
        <f>IF(G82&gt;=10,(1-(HLOOKUP(G82,скидка!$B$9:$AT$10,2)))*F82,F82)</f>
        <v>187</v>
      </c>
      <c r="I82" s="57">
        <f t="shared" si="6"/>
        <v>0</v>
      </c>
    </row>
    <row r="83" spans="1:9" ht="28">
      <c r="A83" s="56"/>
      <c r="B83" s="56">
        <v>32</v>
      </c>
      <c r="D83" s="12" t="s">
        <v>251</v>
      </c>
      <c r="E83" s="6" t="s">
        <v>252</v>
      </c>
      <c r="F83" s="7">
        <v>187</v>
      </c>
      <c r="G83" s="50"/>
      <c r="H83" s="45">
        <f>IF(G83&gt;=10,(1-(HLOOKUP(G83,скидка!$B$9:$AT$10,2)))*F83,F83)</f>
        <v>187</v>
      </c>
      <c r="I83" s="57">
        <f t="shared" si="6"/>
        <v>0</v>
      </c>
    </row>
    <row r="84" spans="1:9" ht="28">
      <c r="A84" s="56"/>
      <c r="B84" s="56">
        <v>32</v>
      </c>
      <c r="D84" s="12" t="s">
        <v>253</v>
      </c>
      <c r="E84" s="6" t="s">
        <v>254</v>
      </c>
      <c r="F84" s="7">
        <v>187</v>
      </c>
      <c r="G84" s="50"/>
      <c r="H84" s="45">
        <f>IF(G84&gt;=10,(1-(HLOOKUP(G84,скидка!$B$9:$AT$10,2)))*F84,F84)</f>
        <v>187</v>
      </c>
      <c r="I84" s="57">
        <f t="shared" si="6"/>
        <v>0</v>
      </c>
    </row>
    <row r="85" spans="1:9" ht="28">
      <c r="A85" s="56"/>
      <c r="B85" s="56">
        <v>32</v>
      </c>
      <c r="D85" s="12" t="s">
        <v>255</v>
      </c>
      <c r="E85" s="6" t="s">
        <v>256</v>
      </c>
      <c r="F85" s="7">
        <v>135</v>
      </c>
      <c r="G85" s="50"/>
      <c r="H85" s="45">
        <f>IF(G85&gt;=10,(1-(HLOOKUP(G85,скидка!$B$9:$AT$10,2)))*F85,F85)</f>
        <v>135</v>
      </c>
      <c r="I85" s="57">
        <f t="shared" ref="I85:I90" si="7">G85*H85</f>
        <v>0</v>
      </c>
    </row>
    <row r="86" spans="1:9" ht="28">
      <c r="A86" s="56"/>
      <c r="B86" s="56">
        <v>32</v>
      </c>
      <c r="D86" s="12" t="s">
        <v>257</v>
      </c>
      <c r="E86" s="6" t="s">
        <v>258</v>
      </c>
      <c r="F86" s="7">
        <v>135</v>
      </c>
      <c r="G86" s="50"/>
      <c r="H86" s="45">
        <f>IF(G86&gt;=10,(1-(HLOOKUP(G86,скидка!$B$9:$AT$10,2)))*F86,F86)</f>
        <v>135</v>
      </c>
      <c r="I86" s="57">
        <f t="shared" si="7"/>
        <v>0</v>
      </c>
    </row>
    <row r="87" spans="1:9" ht="28">
      <c r="A87" s="56"/>
      <c r="B87" s="56">
        <v>32</v>
      </c>
      <c r="D87" s="12" t="s">
        <v>259</v>
      </c>
      <c r="E87" s="6" t="s">
        <v>260</v>
      </c>
      <c r="F87" s="7">
        <v>135</v>
      </c>
      <c r="G87" s="50"/>
      <c r="H87" s="45">
        <f>IF(G87&gt;=10,(1-(HLOOKUP(G87,скидка!$B$9:$AT$10,2)))*F87,F87)</f>
        <v>135</v>
      </c>
      <c r="I87" s="57">
        <f t="shared" si="7"/>
        <v>0</v>
      </c>
    </row>
    <row r="88" spans="1:9" ht="28">
      <c r="A88" s="56"/>
      <c r="B88" s="56">
        <v>32</v>
      </c>
      <c r="D88" s="12" t="s">
        <v>261</v>
      </c>
      <c r="E88" s="6" t="s">
        <v>262</v>
      </c>
      <c r="F88" s="7">
        <v>135</v>
      </c>
      <c r="G88" s="50"/>
      <c r="H88" s="45">
        <f>IF(G88&gt;=10,(1-(HLOOKUP(G88,скидка!$B$9:$AT$10,2)))*F88,F88)</f>
        <v>135</v>
      </c>
      <c r="I88" s="57">
        <f t="shared" si="7"/>
        <v>0</v>
      </c>
    </row>
    <row r="89" spans="1:9" ht="28">
      <c r="A89" s="56"/>
      <c r="B89" s="56">
        <v>32</v>
      </c>
      <c r="D89" s="12" t="s">
        <v>263</v>
      </c>
      <c r="E89" s="6" t="s">
        <v>264</v>
      </c>
      <c r="F89" s="7">
        <v>135</v>
      </c>
      <c r="G89" s="50"/>
      <c r="H89" s="45">
        <f>IF(G89&gt;=10,(1-(HLOOKUP(G89,скидка!$B$9:$AT$10,2)))*F89,F89)</f>
        <v>135</v>
      </c>
      <c r="I89" s="57">
        <f t="shared" si="7"/>
        <v>0</v>
      </c>
    </row>
    <row r="90" spans="1:9" ht="28">
      <c r="A90" s="56"/>
      <c r="B90" s="56">
        <v>32</v>
      </c>
      <c r="D90" s="12" t="s">
        <v>265</v>
      </c>
      <c r="E90" s="6" t="s">
        <v>266</v>
      </c>
      <c r="F90" s="7">
        <v>118</v>
      </c>
      <c r="G90" s="50"/>
      <c r="H90" s="45">
        <f>IF(G90&gt;=10,(1-(HLOOKUP(G90,скидка!$B$9:$AT$10,2)))*F90,F90)</f>
        <v>118</v>
      </c>
      <c r="I90" s="57">
        <f t="shared" si="7"/>
        <v>0</v>
      </c>
    </row>
    <row r="91" spans="1:9" ht="14">
      <c r="A91" s="56"/>
      <c r="B91" s="56">
        <v>32</v>
      </c>
      <c r="D91" s="12" t="s">
        <v>267</v>
      </c>
      <c r="E91" s="53" t="s">
        <v>155</v>
      </c>
      <c r="F91" s="7">
        <v>68</v>
      </c>
      <c r="G91" s="54"/>
      <c r="H91" s="45">
        <f>IF(G91&gt;=10,(1-(HLOOKUP(G91,скидка!$B$9:$AT$10,2)))*F91,F91)</f>
        <v>68</v>
      </c>
      <c r="I91" s="57">
        <v>0</v>
      </c>
    </row>
    <row r="92" spans="1:9" ht="14">
      <c r="A92" s="56"/>
      <c r="B92" s="56">
        <v>32</v>
      </c>
      <c r="D92" s="12" t="s">
        <v>268</v>
      </c>
      <c r="E92" s="53" t="s">
        <v>156</v>
      </c>
      <c r="F92" s="7">
        <v>68</v>
      </c>
      <c r="G92" s="54"/>
      <c r="H92" s="45">
        <f>IF(G92&gt;=10,(1-(HLOOKUP(G92,скидка!$B$9:$AT$10,2)))*F92,F92)</f>
        <v>68</v>
      </c>
      <c r="I92" s="57">
        <v>0</v>
      </c>
    </row>
    <row r="93" spans="1:9" ht="28">
      <c r="A93" s="56"/>
      <c r="B93" s="56">
        <v>32</v>
      </c>
      <c r="D93" s="12" t="s">
        <v>269</v>
      </c>
      <c r="E93" s="53" t="s">
        <v>157</v>
      </c>
      <c r="F93" s="7">
        <v>778</v>
      </c>
      <c r="G93" s="54"/>
      <c r="H93" s="45">
        <f>IF(G93&gt;=10,(1-(HLOOKUP(G93,скидка!$B$9:$AT$10,2)))*F93,F93)</f>
        <v>778</v>
      </c>
      <c r="I93" s="57">
        <v>0</v>
      </c>
    </row>
    <row r="94" spans="1:9" ht="28">
      <c r="A94" s="56"/>
      <c r="B94" s="56">
        <v>32</v>
      </c>
      <c r="D94" s="12" t="s">
        <v>270</v>
      </c>
      <c r="E94" s="53" t="s">
        <v>158</v>
      </c>
      <c r="F94" s="7">
        <v>622</v>
      </c>
      <c r="G94" s="54"/>
      <c r="H94" s="45">
        <f>IF(G94&gt;=10,(1-(HLOOKUP(G94,скидка!$B$9:$AT$10,2)))*F94,F94)</f>
        <v>622</v>
      </c>
      <c r="I94" s="57">
        <v>0</v>
      </c>
    </row>
    <row r="95" spans="1:9" ht="28">
      <c r="A95" s="56"/>
      <c r="B95" s="56">
        <v>32</v>
      </c>
      <c r="D95" s="12" t="s">
        <v>271</v>
      </c>
      <c r="E95" s="53" t="s">
        <v>159</v>
      </c>
      <c r="F95" s="7">
        <v>164</v>
      </c>
      <c r="G95" s="54"/>
      <c r="H95" s="45">
        <f>IF(G95&gt;=10,(1-(HLOOKUP(G95,скидка!$B$9:$AT$10,2)))*F95,F95)</f>
        <v>164</v>
      </c>
      <c r="I95" s="57">
        <v>0</v>
      </c>
    </row>
    <row r="96" spans="1:9" ht="28">
      <c r="A96" s="56"/>
      <c r="B96" s="56">
        <v>32</v>
      </c>
      <c r="D96" s="12" t="s">
        <v>272</v>
      </c>
      <c r="E96" s="53" t="s">
        <v>160</v>
      </c>
      <c r="F96" s="7">
        <v>218</v>
      </c>
      <c r="G96" s="54"/>
      <c r="H96" s="45">
        <f>IF(G96&gt;=10,(1-(HLOOKUP(G96,скидка!$B$9:$AT$10,2)))*F96,F96)</f>
        <v>218</v>
      </c>
      <c r="I96" s="57">
        <v>0</v>
      </c>
    </row>
    <row r="97" spans="1:9" ht="28">
      <c r="A97" s="56"/>
      <c r="B97" s="56">
        <v>32</v>
      </c>
      <c r="D97" s="12" t="s">
        <v>273</v>
      </c>
      <c r="E97" s="53" t="s">
        <v>175</v>
      </c>
      <c r="F97" s="7">
        <v>255</v>
      </c>
      <c r="G97" s="54"/>
      <c r="H97" s="45">
        <f>IF(G97&gt;=10,(1-(HLOOKUP(G97,скидка!$B$9:$AT$10,2)))*F97,F97)</f>
        <v>255</v>
      </c>
      <c r="I97" s="57">
        <v>0</v>
      </c>
    </row>
    <row r="98" spans="1:9" ht="25.5" customHeight="1">
      <c r="A98" s="56"/>
      <c r="B98" s="56"/>
      <c r="D98" s="12" t="s">
        <v>30</v>
      </c>
      <c r="E98" s="53" t="s">
        <v>116</v>
      </c>
      <c r="F98" s="7">
        <v>187</v>
      </c>
      <c r="G98" s="54"/>
      <c r="H98" s="45">
        <f>IF(G98&gt;=10,(1-(HLOOKUP(G98,скидка!$B$9:$AT$10,2)))*F98,F98)</f>
        <v>187</v>
      </c>
      <c r="I98" s="57">
        <f>G98*H98</f>
        <v>0</v>
      </c>
    </row>
    <row r="99" spans="1:9" ht="25.5" customHeight="1">
      <c r="A99" s="56"/>
      <c r="B99" s="56"/>
      <c r="D99" s="12" t="s">
        <v>29</v>
      </c>
      <c r="E99" s="53" t="s">
        <v>113</v>
      </c>
      <c r="F99" s="7">
        <v>187</v>
      </c>
      <c r="G99" s="54"/>
      <c r="H99" s="45">
        <f>IF(G99&gt;=10,(1-(HLOOKUP(G99,скидка!$B$9:$AT$10,2)))*F99,F99)</f>
        <v>187</v>
      </c>
      <c r="I99" s="57">
        <f>G99*H99</f>
        <v>0</v>
      </c>
    </row>
    <row r="100" spans="1:9" ht="42">
      <c r="A100" s="56"/>
      <c r="B100" s="56"/>
      <c r="D100" s="12" t="s">
        <v>31</v>
      </c>
      <c r="E100" s="6" t="s">
        <v>118</v>
      </c>
      <c r="F100" s="7">
        <v>197</v>
      </c>
      <c r="G100" s="50"/>
      <c r="H100" s="45">
        <f>IF(G100&gt;=10,(1-(HLOOKUP(G100,скидка!$B$9:$AT$10,2)))*F100,F100)</f>
        <v>197</v>
      </c>
      <c r="I100" s="57">
        <f>G100*H100</f>
        <v>0</v>
      </c>
    </row>
    <row r="101" spans="1:9" ht="28">
      <c r="A101" s="56"/>
      <c r="B101" s="56"/>
      <c r="D101" s="12" t="s">
        <v>32</v>
      </c>
      <c r="E101" s="6" t="s">
        <v>117</v>
      </c>
      <c r="F101" s="8">
        <v>55</v>
      </c>
      <c r="G101" s="50"/>
      <c r="H101" s="45">
        <f>IF(G101&gt;=10,(1-(HLOOKUP(G101,скидка!$B$9:$AT$10,2)))*F101,F101)</f>
        <v>55</v>
      </c>
      <c r="I101" s="57">
        <f>G101*H101</f>
        <v>0</v>
      </c>
    </row>
    <row r="102" spans="1:9">
      <c r="A102" s="56"/>
      <c r="B102" s="56"/>
      <c r="D102" s="32"/>
      <c r="E102" s="34" t="s">
        <v>33</v>
      </c>
      <c r="F102" s="33"/>
      <c r="G102" s="33"/>
      <c r="H102" s="47"/>
      <c r="I102" s="47"/>
    </row>
    <row r="103" spans="1:9" ht="14">
      <c r="A103" s="56"/>
      <c r="B103" s="56">
        <v>22</v>
      </c>
      <c r="D103" s="10" t="s">
        <v>176</v>
      </c>
      <c r="E103" s="6" t="s">
        <v>115</v>
      </c>
      <c r="F103" s="8">
        <v>49</v>
      </c>
      <c r="G103" s="50"/>
      <c r="H103" s="45">
        <f>IF(G103&gt;=10,(1-(HLOOKUP(G103,скидка!$B$4:$AQ$5,2)))*F103,F103)</f>
        <v>49</v>
      </c>
      <c r="I103" s="57">
        <f>G103*H103</f>
        <v>0</v>
      </c>
    </row>
    <row r="104" spans="1:9" ht="14">
      <c r="A104" s="56"/>
      <c r="B104" s="56" t="s">
        <v>179</v>
      </c>
      <c r="D104" s="10" t="s">
        <v>34</v>
      </c>
      <c r="E104" s="6" t="s">
        <v>130</v>
      </c>
      <c r="F104" s="8">
        <v>20</v>
      </c>
      <c r="G104" s="50"/>
      <c r="H104" s="45">
        <f>IF(G104&gt;=10,(1-(HLOOKUP(G104,скидка!$B$4:$AQ$5,2)))*F104,F104)</f>
        <v>20</v>
      </c>
      <c r="I104" s="57">
        <f t="shared" ref="I104:I111" si="8">G104*H104</f>
        <v>0</v>
      </c>
    </row>
    <row r="105" spans="1:9">
      <c r="A105" s="56"/>
      <c r="B105" s="56" t="s">
        <v>179</v>
      </c>
      <c r="D105" s="10" t="s">
        <v>35</v>
      </c>
      <c r="E105" s="15" t="s">
        <v>68</v>
      </c>
      <c r="F105" s="7">
        <v>21</v>
      </c>
      <c r="G105" s="50"/>
      <c r="H105" s="45">
        <f>IF(G105&gt;=10,(1-(HLOOKUP(G105,скидка!$B$4:$AQ$5,2)))*F105,F105)</f>
        <v>21</v>
      </c>
      <c r="I105" s="57">
        <f t="shared" si="8"/>
        <v>0</v>
      </c>
    </row>
    <row r="106" spans="1:9">
      <c r="A106" s="56"/>
      <c r="B106" s="56">
        <v>32</v>
      </c>
      <c r="D106" s="10" t="s">
        <v>36</v>
      </c>
      <c r="E106" s="15" t="s">
        <v>37</v>
      </c>
      <c r="F106" s="7">
        <v>8</v>
      </c>
      <c r="G106" s="50"/>
      <c r="H106" s="45">
        <f>IF(G106&gt;=10,(1-(HLOOKUP(G106,скидка!$B$4:$AQ$5,2)))*F106,F106)</f>
        <v>8</v>
      </c>
      <c r="I106" s="57">
        <f t="shared" si="8"/>
        <v>0</v>
      </c>
    </row>
    <row r="107" spans="1:9" ht="14">
      <c r="A107" s="56"/>
      <c r="B107" s="56" t="s">
        <v>179</v>
      </c>
      <c r="D107" s="10" t="s">
        <v>70</v>
      </c>
      <c r="E107" s="6" t="s">
        <v>103</v>
      </c>
      <c r="F107" s="8">
        <v>17</v>
      </c>
      <c r="G107" s="50"/>
      <c r="H107" s="45">
        <f>IF(G107&gt;=10,(1-(HLOOKUP(G107,скидка!$B$4:$AQ$5,2)))*F107,F107)</f>
        <v>17</v>
      </c>
      <c r="I107" s="57">
        <f t="shared" si="8"/>
        <v>0</v>
      </c>
    </row>
    <row r="108" spans="1:9" ht="14">
      <c r="A108" s="56"/>
      <c r="B108" s="56" t="s">
        <v>179</v>
      </c>
      <c r="D108" s="10" t="s">
        <v>71</v>
      </c>
      <c r="E108" s="6" t="s">
        <v>104</v>
      </c>
      <c r="F108" s="8">
        <v>17</v>
      </c>
      <c r="G108" s="50"/>
      <c r="H108" s="45">
        <f>IF(G108&gt;=10,(1-(HLOOKUP(G108,скидка!$B$4:$AQ$5,2)))*F108,F108)</f>
        <v>17</v>
      </c>
      <c r="I108" s="57">
        <f t="shared" si="8"/>
        <v>0</v>
      </c>
    </row>
    <row r="109" spans="1:9" ht="14">
      <c r="A109" s="56"/>
      <c r="B109" s="56">
        <v>1</v>
      </c>
      <c r="D109" s="10" t="s">
        <v>38</v>
      </c>
      <c r="E109" s="6" t="s">
        <v>105</v>
      </c>
      <c r="F109" s="8">
        <v>17</v>
      </c>
      <c r="G109" s="50"/>
      <c r="H109" s="45">
        <f>IF(G109&gt;=10,(1-(HLOOKUP(G109,скидка!$B$4:$AQ$5,2)))*F109,F109)</f>
        <v>17</v>
      </c>
      <c r="I109" s="57">
        <f t="shared" si="8"/>
        <v>0</v>
      </c>
    </row>
    <row r="110" spans="1:9" ht="14">
      <c r="A110" s="56"/>
      <c r="B110" s="56">
        <v>1</v>
      </c>
      <c r="D110" s="10" t="s">
        <v>39</v>
      </c>
      <c r="E110" s="6" t="s">
        <v>67</v>
      </c>
      <c r="F110" s="8">
        <v>12</v>
      </c>
      <c r="G110" s="50"/>
      <c r="H110" s="45">
        <f>IF(G110&gt;=10,(1-(HLOOKUP(G110,скидка!$B$4:$AQ$5,2)))*F110,F110)</f>
        <v>12</v>
      </c>
      <c r="I110" s="57">
        <f t="shared" si="8"/>
        <v>0</v>
      </c>
    </row>
    <row r="111" spans="1:9" ht="14">
      <c r="A111" s="56"/>
      <c r="B111" s="56">
        <v>1</v>
      </c>
      <c r="D111" s="10" t="s">
        <v>40</v>
      </c>
      <c r="E111" s="6" t="s">
        <v>114</v>
      </c>
      <c r="F111" s="8">
        <v>13</v>
      </c>
      <c r="G111" s="50"/>
      <c r="H111" s="45">
        <f>IF(G111&gt;=10,(1-(HLOOKUP(G111,скидка!$B$4:$AQ$5,2)))*F111,F111)</f>
        <v>13</v>
      </c>
      <c r="I111" s="57">
        <f t="shared" si="8"/>
        <v>0</v>
      </c>
    </row>
    <row r="112" spans="1:9">
      <c r="A112" s="56"/>
      <c r="B112" s="56"/>
      <c r="D112" s="42"/>
      <c r="E112" s="44" t="s">
        <v>41</v>
      </c>
      <c r="F112" s="43"/>
      <c r="G112" s="43"/>
      <c r="H112" s="49"/>
      <c r="I112" s="49"/>
    </row>
    <row r="113" spans="1:9" ht="25.5" customHeight="1">
      <c r="A113" s="56">
        <v>30</v>
      </c>
      <c r="B113" s="56">
        <v>1</v>
      </c>
      <c r="D113" s="16" t="s">
        <v>43</v>
      </c>
      <c r="E113" s="6" t="s">
        <v>122</v>
      </c>
      <c r="F113" s="8">
        <v>459</v>
      </c>
      <c r="G113" s="50"/>
      <c r="H113" s="45">
        <f>IF(G113&gt;=10,(1-(HLOOKUP(G113,скидка!$B$4:$AQ$5,2)))*F113,F113)</f>
        <v>459</v>
      </c>
      <c r="I113" s="45">
        <f t="shared" ref="I113:I120" si="9">G113*H113</f>
        <v>0</v>
      </c>
    </row>
    <row r="114" spans="1:9" ht="28">
      <c r="A114" s="56">
        <v>20</v>
      </c>
      <c r="B114" s="56">
        <v>1</v>
      </c>
      <c r="D114" s="16" t="s">
        <v>44</v>
      </c>
      <c r="E114" s="6" t="s">
        <v>123</v>
      </c>
      <c r="F114" s="7">
        <v>676</v>
      </c>
      <c r="G114" s="50"/>
      <c r="H114" s="45">
        <f>IF(G114&gt;=10,(1-(HLOOKUP(G114,скидка!$B$4:$AQ$5,2)))*F114,F114)</f>
        <v>676</v>
      </c>
      <c r="I114" s="45">
        <f t="shared" si="9"/>
        <v>0</v>
      </c>
    </row>
    <row r="115" spans="1:9" ht="25.5" customHeight="1">
      <c r="A115" s="56">
        <v>14</v>
      </c>
      <c r="B115" s="56">
        <v>1</v>
      </c>
      <c r="D115" s="16" t="s">
        <v>42</v>
      </c>
      <c r="E115" s="6" t="s">
        <v>124</v>
      </c>
      <c r="F115" s="8">
        <v>904</v>
      </c>
      <c r="G115" s="50"/>
      <c r="H115" s="45">
        <f>IF(G115&gt;=10,(1-(HLOOKUP(G115,скидка!$B$4:$AQ$5,2)))*F115,F115)</f>
        <v>904</v>
      </c>
      <c r="I115" s="45">
        <f t="shared" si="9"/>
        <v>0</v>
      </c>
    </row>
    <row r="116" spans="1:9" ht="25.5" customHeight="1">
      <c r="A116" s="56"/>
      <c r="B116" s="56">
        <v>1</v>
      </c>
      <c r="D116" s="16" t="s">
        <v>180</v>
      </c>
      <c r="E116" s="6" t="s">
        <v>181</v>
      </c>
      <c r="F116" s="8">
        <v>396</v>
      </c>
      <c r="G116" s="50"/>
      <c r="H116" s="45">
        <f>IF(G116&gt;=10,(1-(HLOOKUP(G116,скидка!$B$4:$AQ$5,2)))*F116,F116)</f>
        <v>396</v>
      </c>
      <c r="I116" s="45">
        <f t="shared" si="9"/>
        <v>0</v>
      </c>
    </row>
    <row r="117" spans="1:9" ht="28">
      <c r="A117" s="56">
        <v>18</v>
      </c>
      <c r="B117" s="56">
        <v>1</v>
      </c>
      <c r="D117" s="16" t="s">
        <v>45</v>
      </c>
      <c r="E117" s="6" t="s">
        <v>125</v>
      </c>
      <c r="F117" s="8">
        <v>978</v>
      </c>
      <c r="G117" s="50"/>
      <c r="H117" s="45">
        <f>IF(G117&gt;=10,(1-(HLOOKUP(G117,скидка!$B$4:$AQ$5,2)))*F117,F117)</f>
        <v>978</v>
      </c>
      <c r="I117" s="45">
        <f t="shared" si="9"/>
        <v>0</v>
      </c>
    </row>
    <row r="118" spans="1:9" ht="28">
      <c r="A118" s="56">
        <v>18</v>
      </c>
      <c r="B118" s="56">
        <v>1</v>
      </c>
      <c r="D118" s="16" t="s">
        <v>46</v>
      </c>
      <c r="E118" s="6" t="s">
        <v>128</v>
      </c>
      <c r="F118" s="8">
        <v>978</v>
      </c>
      <c r="G118" s="50"/>
      <c r="H118" s="45">
        <f>IF(G118&gt;=10,(1-(HLOOKUP(G118,скидка!$B$4:$AQ$5,2)))*F118,F118)</f>
        <v>978</v>
      </c>
      <c r="I118" s="45">
        <f t="shared" si="9"/>
        <v>0</v>
      </c>
    </row>
    <row r="119" spans="1:9" ht="28">
      <c r="A119" s="56">
        <v>2</v>
      </c>
      <c r="B119" s="56">
        <v>1</v>
      </c>
      <c r="C119" s="13" t="s">
        <v>69</v>
      </c>
      <c r="D119" s="16" t="s">
        <v>274</v>
      </c>
      <c r="E119" s="6" t="s">
        <v>275</v>
      </c>
      <c r="F119" s="8">
        <v>1776</v>
      </c>
      <c r="G119" s="50"/>
      <c r="H119" s="45">
        <f>IF(G119&gt;=10,(1-(HLOOKUP(G119,скидка!$B$4:$AQ$5,2)))*F119,F119)</f>
        <v>1776</v>
      </c>
      <c r="I119" s="45">
        <f t="shared" si="9"/>
        <v>0</v>
      </c>
    </row>
    <row r="120" spans="1:9" ht="28">
      <c r="A120" s="56">
        <v>2</v>
      </c>
      <c r="B120" s="56">
        <v>1</v>
      </c>
      <c r="C120" s="13" t="s">
        <v>69</v>
      </c>
      <c r="D120" s="16" t="s">
        <v>276</v>
      </c>
      <c r="E120" s="6" t="s">
        <v>277</v>
      </c>
      <c r="F120" s="8">
        <v>1776</v>
      </c>
      <c r="G120" s="50"/>
      <c r="H120" s="45">
        <f>IF(G120&gt;=10,(1-(HLOOKUP(G120,скидка!$B$4:$AQ$5,2)))*F120,F120)</f>
        <v>1776</v>
      </c>
      <c r="I120" s="45">
        <f t="shared" si="9"/>
        <v>0</v>
      </c>
    </row>
    <row r="121" spans="1:9">
      <c r="A121" s="56"/>
      <c r="B121" s="56"/>
      <c r="D121" s="66" t="s">
        <v>47</v>
      </c>
      <c r="E121" s="67"/>
      <c r="F121" s="67"/>
      <c r="G121" s="67"/>
      <c r="H121" s="67"/>
      <c r="I121" s="67"/>
    </row>
    <row r="122" spans="1:9" ht="14">
      <c r="A122" s="56"/>
      <c r="B122" s="56"/>
      <c r="D122" s="10" t="s">
        <v>161</v>
      </c>
      <c r="E122" s="6" t="s">
        <v>162</v>
      </c>
      <c r="F122" s="8">
        <v>9</v>
      </c>
      <c r="G122" s="50"/>
      <c r="H122" s="45">
        <f>IF(G122&gt;=10,(1-(HLOOKUP(G122,скидка!$B$4:$AQ$5,2)))*F122,F122)</f>
        <v>9</v>
      </c>
      <c r="I122" s="45">
        <v>0</v>
      </c>
    </row>
    <row r="123" spans="1:9" ht="14">
      <c r="A123" s="56"/>
      <c r="B123" s="56">
        <v>32</v>
      </c>
      <c r="D123" s="10" t="s">
        <v>56</v>
      </c>
      <c r="E123" s="6" t="s">
        <v>163</v>
      </c>
      <c r="F123" s="8">
        <v>6</v>
      </c>
      <c r="G123" s="50"/>
      <c r="H123" s="45">
        <f>IF(G123&gt;=10,(1-(HLOOKUP(G123,скидка!$B$4:$AQ$5,2)))*F123,F123)</f>
        <v>6</v>
      </c>
      <c r="I123" s="45">
        <v>0</v>
      </c>
    </row>
    <row r="124" spans="1:9" ht="14">
      <c r="A124" s="56"/>
      <c r="B124" s="56">
        <v>1</v>
      </c>
      <c r="D124" s="10" t="s">
        <v>54</v>
      </c>
      <c r="E124" s="6" t="s">
        <v>108</v>
      </c>
      <c r="F124" s="8">
        <v>16</v>
      </c>
      <c r="G124" s="50"/>
      <c r="H124" s="45">
        <f>IF(G124&gt;=10,(1-(HLOOKUP(G124,скидка!$B$4:$AQ$5,2)))*F124,F124)</f>
        <v>16</v>
      </c>
      <c r="I124" s="45">
        <v>0</v>
      </c>
    </row>
    <row r="125" spans="1:9" ht="14">
      <c r="A125" s="56"/>
      <c r="B125" s="56">
        <v>1</v>
      </c>
      <c r="D125" s="10" t="s">
        <v>55</v>
      </c>
      <c r="E125" s="6" t="s">
        <v>109</v>
      </c>
      <c r="F125" s="8">
        <v>16</v>
      </c>
      <c r="G125" s="50"/>
      <c r="H125" s="45">
        <f>IF(G125&gt;=10,(1-(HLOOKUP(G125,скидка!$B$4:$AQ$5,2)))*F125,F125)</f>
        <v>16</v>
      </c>
      <c r="I125" s="45">
        <v>0</v>
      </c>
    </row>
    <row r="126" spans="1:9" ht="14">
      <c r="A126" s="56"/>
      <c r="B126" s="56">
        <v>42</v>
      </c>
      <c r="D126" s="10" t="s">
        <v>51</v>
      </c>
      <c r="E126" s="6" t="s">
        <v>111</v>
      </c>
      <c r="F126" s="8">
        <v>5</v>
      </c>
      <c r="G126" s="50"/>
      <c r="H126" s="45">
        <f>IF(G126&gt;=10,(1-(HLOOKUP(G126,скидка!$B$4:$AQ$5,2)))*F126,F126)</f>
        <v>5</v>
      </c>
      <c r="I126" s="45">
        <v>0</v>
      </c>
    </row>
    <row r="127" spans="1:9" ht="14">
      <c r="A127" s="56"/>
      <c r="B127" s="56">
        <v>48</v>
      </c>
      <c r="D127" s="10" t="s">
        <v>52</v>
      </c>
      <c r="E127" s="6" t="s">
        <v>110</v>
      </c>
      <c r="F127" s="8">
        <v>22</v>
      </c>
      <c r="G127" s="50"/>
      <c r="H127" s="45">
        <f>IF(G127&gt;=10,(1-(HLOOKUP(G127,скидка!$B$4:$AQ$5,2)))*F127,F127)</f>
        <v>22</v>
      </c>
      <c r="I127" s="45">
        <v>0</v>
      </c>
    </row>
    <row r="128" spans="1:9" ht="14">
      <c r="A128" s="56"/>
      <c r="B128" s="56">
        <v>60</v>
      </c>
      <c r="D128" s="10" t="s">
        <v>53</v>
      </c>
      <c r="E128" s="6" t="s">
        <v>112</v>
      </c>
      <c r="F128" s="8">
        <v>22</v>
      </c>
      <c r="G128" s="50"/>
      <c r="H128" s="45">
        <f>IF(G128&gt;=10,(1-(HLOOKUP(G128,скидка!$B$4:$AQ$5,2)))*F128,F128)</f>
        <v>22</v>
      </c>
      <c r="I128" s="45">
        <v>0</v>
      </c>
    </row>
    <row r="129" spans="1:9" ht="14">
      <c r="A129" s="56"/>
      <c r="B129" s="56">
        <v>1</v>
      </c>
      <c r="D129" s="10" t="s">
        <v>212</v>
      </c>
      <c r="E129" s="6" t="s">
        <v>106</v>
      </c>
      <c r="F129" s="8">
        <v>12</v>
      </c>
      <c r="G129" s="50"/>
      <c r="H129" s="45">
        <f>IF(G129&gt;=10,(1-(HLOOKUP(G129,скидка!$B$4:$AQ$5,2)))*F129,F129)</f>
        <v>12</v>
      </c>
      <c r="I129" s="45">
        <v>0</v>
      </c>
    </row>
    <row r="130" spans="1:9" ht="14">
      <c r="A130" s="56"/>
      <c r="B130" s="56">
        <v>1</v>
      </c>
      <c r="D130" s="10" t="s">
        <v>213</v>
      </c>
      <c r="E130" s="6" t="s">
        <v>107</v>
      </c>
      <c r="F130" s="8">
        <v>11</v>
      </c>
      <c r="G130" s="50"/>
      <c r="H130" s="45">
        <f>IF(G130&gt;=10,(1-(HLOOKUP(G130,скидка!$B$4:$AQ$5,2)))*F130,F130)</f>
        <v>11</v>
      </c>
      <c r="I130" s="45">
        <v>0</v>
      </c>
    </row>
    <row r="131" spans="1:9" ht="14">
      <c r="A131" s="56"/>
      <c r="B131" s="56"/>
      <c r="D131" s="10" t="s">
        <v>182</v>
      </c>
      <c r="E131" s="6" t="s">
        <v>183</v>
      </c>
      <c r="F131" s="8">
        <v>25</v>
      </c>
      <c r="G131" s="50"/>
      <c r="H131" s="45">
        <f>IF(G131&gt;=10,(1-(HLOOKUP(G131,скидка!$B$4:$AQ$5,2)))*F131,F131)</f>
        <v>25</v>
      </c>
      <c r="I131" s="45">
        <v>0</v>
      </c>
    </row>
    <row r="132" spans="1:9">
      <c r="A132" s="56"/>
      <c r="B132" s="56">
        <v>1</v>
      </c>
      <c r="D132" s="10" t="s">
        <v>49</v>
      </c>
      <c r="E132" s="17" t="s">
        <v>164</v>
      </c>
      <c r="F132" s="8" t="s">
        <v>283</v>
      </c>
      <c r="G132" s="50"/>
      <c r="H132" s="45" t="str">
        <f>IF(G132&gt;=10,(1-(HLOOKUP(G132,скидка!$B$4:$AQ$5,2)))*F132,F132)</f>
        <v>по запросу</v>
      </c>
      <c r="I132" s="45">
        <v>0</v>
      </c>
    </row>
    <row r="133" spans="1:9">
      <c r="A133" s="56"/>
      <c r="B133" s="56">
        <v>1</v>
      </c>
      <c r="D133" s="10" t="s">
        <v>50</v>
      </c>
      <c r="E133" s="17" t="s">
        <v>165</v>
      </c>
      <c r="F133" s="8" t="s">
        <v>283</v>
      </c>
      <c r="G133" s="50"/>
      <c r="H133" s="45" t="str">
        <f>IF(G133&gt;=10,(1-(HLOOKUP(G133,скидка!$B$4:$AQ$5,2)))*F133,F133)</f>
        <v>по запросу</v>
      </c>
      <c r="I133" s="45">
        <v>0</v>
      </c>
    </row>
    <row r="134" spans="1:9">
      <c r="A134" s="56"/>
      <c r="B134" s="56">
        <v>1</v>
      </c>
      <c r="D134" s="10" t="s">
        <v>166</v>
      </c>
      <c r="E134" s="17" t="s">
        <v>167</v>
      </c>
      <c r="F134" s="8" t="s">
        <v>283</v>
      </c>
      <c r="G134" s="50"/>
      <c r="H134" s="45" t="str">
        <f>IF(G134&gt;=10,(1-(HLOOKUP(G134,скидка!$B$4:$AQ$5,2)))*F134,F134)</f>
        <v>по запросу</v>
      </c>
      <c r="I134" s="45">
        <v>0</v>
      </c>
    </row>
    <row r="135" spans="1:9">
      <c r="A135" s="56"/>
      <c r="B135" s="56">
        <v>1</v>
      </c>
      <c r="D135" s="10" t="s">
        <v>168</v>
      </c>
      <c r="E135" s="17" t="s">
        <v>169</v>
      </c>
      <c r="F135" s="8" t="s">
        <v>283</v>
      </c>
      <c r="G135" s="50"/>
      <c r="H135" s="45" t="str">
        <f>IF(G135&gt;=10,(1-(HLOOKUP(G135,скидка!$B$4:$AQ$5,2)))*F135,F135)</f>
        <v>по запросу</v>
      </c>
      <c r="I135" s="45">
        <v>0</v>
      </c>
    </row>
    <row r="136" spans="1:9">
      <c r="A136" s="56"/>
      <c r="B136" s="56">
        <v>1</v>
      </c>
      <c r="D136" s="10" t="s">
        <v>170</v>
      </c>
      <c r="E136" s="17" t="s">
        <v>171</v>
      </c>
      <c r="F136" s="8" t="s">
        <v>283</v>
      </c>
      <c r="G136" s="50"/>
      <c r="H136" s="45" t="str">
        <f>IF(G136&gt;=10,(1-(HLOOKUP(G136,скидка!$B$4:$AQ$5,2)))*F136,F136)</f>
        <v>по запросу</v>
      </c>
      <c r="I136" s="45">
        <v>0</v>
      </c>
    </row>
    <row r="137" spans="1:9">
      <c r="A137" s="56"/>
      <c r="B137" s="56">
        <v>1</v>
      </c>
      <c r="D137" s="10" t="s">
        <v>48</v>
      </c>
      <c r="E137" s="17" t="s">
        <v>172</v>
      </c>
      <c r="F137" s="8">
        <v>119</v>
      </c>
      <c r="G137" s="50"/>
      <c r="H137" s="45">
        <f>IF(G137&gt;=10,(1-(HLOOKUP(G137,скидка!$B$4:$AQ$5,2)))*F137,F137)</f>
        <v>119</v>
      </c>
      <c r="I137" s="45">
        <v>0</v>
      </c>
    </row>
    <row r="138" spans="1:9">
      <c r="A138" s="56"/>
      <c r="B138" s="56">
        <v>25</v>
      </c>
      <c r="D138" s="10" t="s">
        <v>214</v>
      </c>
      <c r="E138" s="17" t="s">
        <v>173</v>
      </c>
      <c r="F138" s="8">
        <v>84</v>
      </c>
      <c r="G138" s="50"/>
      <c r="H138" s="45">
        <f>IF(G138&gt;=10,(1-(HLOOKUP(G138,скидка!$B$4:$AQ$5,2)))*F138,F138)</f>
        <v>84</v>
      </c>
      <c r="I138" s="45">
        <v>0</v>
      </c>
    </row>
    <row r="139" spans="1:9">
      <c r="A139" s="56"/>
      <c r="B139" s="56">
        <v>1</v>
      </c>
      <c r="D139" s="10" t="s">
        <v>285</v>
      </c>
      <c r="E139" s="17" t="s">
        <v>284</v>
      </c>
      <c r="F139" s="7" t="s">
        <v>283</v>
      </c>
      <c r="G139" s="50"/>
      <c r="H139" s="45" t="str">
        <f>IF(G139&gt;=10,(1-(HLOOKUP(G139,скидка!$B$4:$AQ$5,2)))*F139,F139)</f>
        <v>по запросу</v>
      </c>
      <c r="I139" s="45">
        <v>0</v>
      </c>
    </row>
    <row r="140" spans="1:9">
      <c r="A140" s="56"/>
      <c r="B140" s="56">
        <v>1</v>
      </c>
      <c r="D140" s="10" t="s">
        <v>286</v>
      </c>
      <c r="E140" s="17" t="s">
        <v>287</v>
      </c>
      <c r="F140" s="7" t="s">
        <v>283</v>
      </c>
      <c r="G140" s="50"/>
      <c r="H140" s="45" t="str">
        <f>IF(G140&gt;=10,(1-(HLOOKUP(G140,скидка!$B$4:$AQ$5,2)))*F140,F140)</f>
        <v>по запросу</v>
      </c>
      <c r="I140" s="45">
        <v>0</v>
      </c>
    </row>
    <row r="141" spans="1:9">
      <c r="A141" s="56"/>
      <c r="B141" s="56">
        <v>1</v>
      </c>
      <c r="D141" s="10" t="s">
        <v>288</v>
      </c>
      <c r="E141" s="17" t="s">
        <v>289</v>
      </c>
      <c r="F141" s="7" t="s">
        <v>283</v>
      </c>
      <c r="G141" s="50"/>
      <c r="H141" s="45" t="str">
        <f>IF(G141&gt;=10,(1-(HLOOKUP(G141,скидка!$B$4:$AQ$5,2)))*F141,F141)</f>
        <v>по запросу</v>
      </c>
      <c r="I141" s="45">
        <v>0</v>
      </c>
    </row>
    <row r="143" spans="1:9" ht="16.5" customHeight="1">
      <c r="D143" s="30"/>
      <c r="E143" s="31" t="s">
        <v>127</v>
      </c>
      <c r="F143" s="7"/>
      <c r="G143" s="29">
        <f>SUM(G4:G141)</f>
        <v>0</v>
      </c>
      <c r="H143" s="45"/>
      <c r="I143" s="7">
        <f>SUM(I4:I141)</f>
        <v>0</v>
      </c>
    </row>
    <row r="145" spans="4:4">
      <c r="D145" s="1" t="s">
        <v>139</v>
      </c>
    </row>
    <row r="146" spans="4:4">
      <c r="D146" s="1"/>
    </row>
    <row r="147" spans="4:4">
      <c r="D147" s="1" t="s">
        <v>121</v>
      </c>
    </row>
    <row r="148" spans="4:4">
      <c r="D148" s="1" t="s">
        <v>129</v>
      </c>
    </row>
  </sheetData>
  <sheetProtection sort="0" autoFilter="0" pivotTables="0"/>
  <protectedRanges>
    <protectedRange sqref="G113:G120" name="Диапазон11"/>
    <protectedRange sqref="G103:G111" name="Диапазон10"/>
    <protectedRange sqref="G85:G90 G98:G101" name="Диапазон9"/>
    <protectedRange sqref="G76:G84" name="Диапазон8"/>
    <protectedRange sqref="G63:G74" name="Диапазон6"/>
    <protectedRange sqref="G4:G8" name="Диапазон5"/>
    <protectedRange sqref="G9:G19" name="Диапазон4"/>
    <protectedRange sqref="G21:G23" name="Диапазон3"/>
    <protectedRange sqref="G25:G39" name="Диапазон2"/>
    <protectedRange sqref="G57:G62 G41:G44" name="Диапазон1"/>
    <protectedRange sqref="G91:G97" name="Диапазон9_1"/>
    <protectedRange sqref="G122:G141" name="Диапазон12_1"/>
    <protectedRange sqref="G45:G56" name="Диапазон1_1"/>
  </protectedRanges>
  <autoFilter ref="G2:G141" xr:uid="{00000000-0009-0000-0000-000000000000}"/>
  <mergeCells count="3">
    <mergeCell ref="F1:I1"/>
    <mergeCell ref="D63:I63"/>
    <mergeCell ref="D121:I121"/>
  </mergeCells>
  <phoneticPr fontId="2" type="noConversion"/>
  <dataValidations count="2">
    <dataValidation type="whole" operator="greaterThan" allowBlank="1" showErrorMessage="1" errorTitle="Предупреждение" error="Допускается ввод только целого положительного числа" sqref="G20 G112 G75 G102 G40 G24" xr:uid="{00000000-0002-0000-0000-000000000000}">
      <formula1>1</formula1>
    </dataValidation>
    <dataValidation type="whole" operator="greaterThan" allowBlank="1" showErrorMessage="1" errorTitle="Предупреждение" error="Допускается ввод только целого положительного числа" sqref="G64:G74 G76:G101 G122:G141 G4:G19 G21:G23 G25:G39 G41:G62 G103:G111 G113:G120" xr:uid="{00000000-0002-0000-0000-000001000000}">
      <formula1>0</formula1>
    </dataValidation>
  </dataValidations>
  <pageMargins left="0.35" right="0.51" top="0.37" bottom="0.42" header="0.35" footer="0.42"/>
  <pageSetup paperSize="9" scale="77" fitToHeight="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T20"/>
  <sheetViews>
    <sheetView workbookViewId="0">
      <selection activeCell="G11" sqref="G11"/>
    </sheetView>
  </sheetViews>
  <sheetFormatPr baseColWidth="10" defaultColWidth="9.1640625" defaultRowHeight="13"/>
  <cols>
    <col min="1" max="1" width="0.6640625" style="21" customWidth="1"/>
    <col min="2" max="2" width="5" style="21" bestFit="1" customWidth="1"/>
    <col min="3" max="6" width="4.6640625" style="21" bestFit="1" customWidth="1"/>
    <col min="7" max="7" width="5" style="21" bestFit="1" customWidth="1"/>
    <col min="8" max="29" width="4.6640625" style="21" bestFit="1" customWidth="1"/>
    <col min="30" max="46" width="5" style="21" bestFit="1" customWidth="1"/>
    <col min="47" max="16384" width="9.1640625" style="21"/>
  </cols>
  <sheetData>
    <row r="2" spans="1:46">
      <c r="A2" s="20"/>
      <c r="B2" s="69" t="s">
        <v>58</v>
      </c>
      <c r="C2" s="70"/>
      <c r="D2" s="70"/>
      <c r="E2" s="70"/>
      <c r="F2" s="70"/>
      <c r="G2" s="71"/>
      <c r="H2" s="21" t="s">
        <v>59</v>
      </c>
    </row>
    <row r="3" spans="1:46">
      <c r="A3" s="20"/>
    </row>
    <row r="4" spans="1:46">
      <c r="A4" s="20"/>
      <c r="B4" s="22">
        <v>10</v>
      </c>
      <c r="C4" s="22">
        <v>21</v>
      </c>
      <c r="D4" s="22">
        <v>32</v>
      </c>
      <c r="E4" s="22">
        <v>43</v>
      </c>
      <c r="F4" s="22">
        <v>54</v>
      </c>
      <c r="G4" s="22">
        <v>65</v>
      </c>
      <c r="H4" s="22">
        <v>76</v>
      </c>
      <c r="I4" s="22">
        <v>87</v>
      </c>
      <c r="J4" s="22">
        <v>98</v>
      </c>
      <c r="K4" s="22">
        <v>109</v>
      </c>
      <c r="L4" s="22">
        <v>120</v>
      </c>
      <c r="M4" s="22">
        <v>131</v>
      </c>
      <c r="N4" s="22">
        <v>142</v>
      </c>
      <c r="O4" s="22">
        <v>153</v>
      </c>
      <c r="P4" s="22">
        <v>164</v>
      </c>
      <c r="Q4" s="22">
        <v>175</v>
      </c>
      <c r="R4" s="22">
        <v>186</v>
      </c>
      <c r="S4" s="22">
        <v>200</v>
      </c>
      <c r="T4" s="22">
        <v>243</v>
      </c>
      <c r="U4" s="23">
        <v>286</v>
      </c>
      <c r="V4" s="23">
        <v>329</v>
      </c>
      <c r="W4" s="23">
        <v>372</v>
      </c>
      <c r="X4" s="23">
        <v>415</v>
      </c>
      <c r="Y4" s="23">
        <v>458</v>
      </c>
      <c r="Z4" s="23">
        <v>500</v>
      </c>
      <c r="AA4" s="23">
        <v>600</v>
      </c>
      <c r="AB4" s="23">
        <v>700</v>
      </c>
      <c r="AC4" s="23">
        <v>800</v>
      </c>
      <c r="AD4" s="23">
        <v>900</v>
      </c>
      <c r="AE4" s="23">
        <v>1000</v>
      </c>
      <c r="AF4" s="23">
        <v>1167</v>
      </c>
      <c r="AG4" s="23">
        <v>1334</v>
      </c>
      <c r="AH4" s="23">
        <v>1501</v>
      </c>
      <c r="AI4" s="22">
        <v>1668</v>
      </c>
      <c r="AJ4" s="22">
        <v>1835</v>
      </c>
      <c r="AK4" s="22">
        <v>2000</v>
      </c>
      <c r="AL4" s="22">
        <v>2500</v>
      </c>
      <c r="AM4" s="22">
        <v>3000</v>
      </c>
      <c r="AN4" s="22">
        <v>3500</v>
      </c>
      <c r="AO4" s="22">
        <v>4000</v>
      </c>
      <c r="AP4" s="22">
        <v>4500</v>
      </c>
      <c r="AQ4" s="22">
        <v>5000</v>
      </c>
    </row>
    <row r="5" spans="1:46">
      <c r="A5" s="20"/>
      <c r="B5" s="24">
        <v>0.01</v>
      </c>
      <c r="C5" s="24">
        <v>0.02</v>
      </c>
      <c r="D5" s="24">
        <v>0.03</v>
      </c>
      <c r="E5" s="24">
        <v>0.04</v>
      </c>
      <c r="F5" s="24">
        <v>0.05</v>
      </c>
      <c r="G5" s="24">
        <v>0.06</v>
      </c>
      <c r="H5" s="24">
        <v>7.0000000000000007E-2</v>
      </c>
      <c r="I5" s="24">
        <v>0.08</v>
      </c>
      <c r="J5" s="24">
        <v>0.09</v>
      </c>
      <c r="K5" s="24">
        <v>0.1</v>
      </c>
      <c r="L5" s="24">
        <v>0.11</v>
      </c>
      <c r="M5" s="24">
        <v>0.12</v>
      </c>
      <c r="N5" s="24">
        <v>0.13</v>
      </c>
      <c r="O5" s="24">
        <v>0.14000000000000001</v>
      </c>
      <c r="P5" s="24">
        <v>0.15</v>
      </c>
      <c r="Q5" s="24">
        <v>0.16</v>
      </c>
      <c r="R5" s="24">
        <v>0.17</v>
      </c>
      <c r="S5" s="24">
        <v>0.18</v>
      </c>
      <c r="T5" s="24">
        <v>0.19</v>
      </c>
      <c r="U5" s="25">
        <v>0.2</v>
      </c>
      <c r="V5" s="25">
        <v>0.21</v>
      </c>
      <c r="W5" s="25">
        <v>0.22</v>
      </c>
      <c r="X5" s="25">
        <v>0.23</v>
      </c>
      <c r="Y5" s="25">
        <v>0.24</v>
      </c>
      <c r="Z5" s="25">
        <v>0.25</v>
      </c>
      <c r="AA5" s="25">
        <v>0.26</v>
      </c>
      <c r="AB5" s="25">
        <v>0.27</v>
      </c>
      <c r="AC5" s="25">
        <v>0.28000000000000003</v>
      </c>
      <c r="AD5" s="25">
        <v>0.28999999999999998</v>
      </c>
      <c r="AE5" s="25">
        <v>0.3</v>
      </c>
      <c r="AF5" s="25">
        <v>0.31</v>
      </c>
      <c r="AG5" s="25">
        <v>0.32</v>
      </c>
      <c r="AH5" s="25">
        <v>0.33</v>
      </c>
      <c r="AI5" s="24">
        <v>0.34</v>
      </c>
      <c r="AJ5" s="24">
        <v>0.35</v>
      </c>
      <c r="AK5" s="24">
        <v>0.36</v>
      </c>
      <c r="AL5" s="24">
        <v>0.37</v>
      </c>
      <c r="AM5" s="24">
        <v>0.38</v>
      </c>
      <c r="AN5" s="24">
        <v>0.39</v>
      </c>
      <c r="AO5" s="24">
        <v>0.4</v>
      </c>
      <c r="AP5" s="24">
        <v>0.41</v>
      </c>
      <c r="AQ5" s="24">
        <v>0.42</v>
      </c>
    </row>
    <row r="6" spans="1:46">
      <c r="A6" s="20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46">
      <c r="A7" s="20"/>
      <c r="B7" s="68" t="s">
        <v>60</v>
      </c>
      <c r="C7" s="68"/>
      <c r="D7" s="68"/>
      <c r="E7" s="68"/>
      <c r="F7" s="68"/>
      <c r="G7" s="68"/>
      <c r="H7" s="21" t="s">
        <v>61</v>
      </c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46">
      <c r="A8" s="20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46">
      <c r="A9" s="20"/>
      <c r="B9" s="22">
        <v>10</v>
      </c>
      <c r="C9" s="22">
        <v>21</v>
      </c>
      <c r="D9" s="22">
        <v>32</v>
      </c>
      <c r="E9" s="22">
        <v>43</v>
      </c>
      <c r="F9" s="22">
        <v>54</v>
      </c>
      <c r="G9" s="22">
        <v>65</v>
      </c>
      <c r="H9" s="22">
        <v>76</v>
      </c>
      <c r="I9" s="22">
        <v>87</v>
      </c>
      <c r="J9" s="22">
        <v>98</v>
      </c>
      <c r="K9" s="22">
        <v>109</v>
      </c>
      <c r="L9" s="22">
        <v>120</v>
      </c>
      <c r="M9" s="22">
        <v>131</v>
      </c>
      <c r="N9" s="22">
        <v>142</v>
      </c>
      <c r="O9" s="22">
        <v>153</v>
      </c>
      <c r="P9" s="22">
        <v>164</v>
      </c>
      <c r="Q9" s="22">
        <v>175</v>
      </c>
      <c r="R9" s="22">
        <v>186</v>
      </c>
      <c r="S9" s="22">
        <v>200</v>
      </c>
      <c r="T9" s="22">
        <v>225</v>
      </c>
      <c r="U9" s="23">
        <v>250</v>
      </c>
      <c r="V9" s="23">
        <v>275</v>
      </c>
      <c r="W9" s="23">
        <v>300</v>
      </c>
      <c r="X9" s="23">
        <v>325</v>
      </c>
      <c r="Y9" s="23">
        <v>350</v>
      </c>
      <c r="Z9" s="23">
        <v>375</v>
      </c>
      <c r="AA9" s="23">
        <v>400</v>
      </c>
      <c r="AB9" s="23">
        <v>425</v>
      </c>
      <c r="AC9" s="23">
        <v>450</v>
      </c>
      <c r="AD9" s="23">
        <v>475</v>
      </c>
      <c r="AE9" s="23">
        <v>500</v>
      </c>
      <c r="AF9" s="23">
        <v>600</v>
      </c>
      <c r="AG9" s="23">
        <v>700</v>
      </c>
      <c r="AH9" s="23">
        <v>800</v>
      </c>
      <c r="AI9" s="22">
        <v>900</v>
      </c>
      <c r="AJ9" s="22">
        <v>1000</v>
      </c>
      <c r="AK9" s="22">
        <v>1200</v>
      </c>
      <c r="AL9" s="22">
        <v>1400</v>
      </c>
      <c r="AM9" s="22">
        <v>1600</v>
      </c>
      <c r="AN9" s="22">
        <v>1800</v>
      </c>
      <c r="AO9" s="22">
        <v>2000</v>
      </c>
      <c r="AP9" s="22">
        <v>2600</v>
      </c>
      <c r="AQ9" s="22">
        <v>3200</v>
      </c>
      <c r="AR9" s="22">
        <v>3800</v>
      </c>
      <c r="AS9" s="22">
        <v>4400</v>
      </c>
      <c r="AT9" s="22">
        <v>5000</v>
      </c>
    </row>
    <row r="10" spans="1:46">
      <c r="A10" s="20"/>
      <c r="B10" s="24">
        <v>0.01</v>
      </c>
      <c r="C10" s="24">
        <v>0.02</v>
      </c>
      <c r="D10" s="24">
        <v>0.03</v>
      </c>
      <c r="E10" s="24">
        <v>0.04</v>
      </c>
      <c r="F10" s="24">
        <v>0.05</v>
      </c>
      <c r="G10" s="24">
        <v>0.06</v>
      </c>
      <c r="H10" s="24">
        <v>7.0000000000000007E-2</v>
      </c>
      <c r="I10" s="24">
        <v>0.08</v>
      </c>
      <c r="J10" s="24">
        <v>0.09</v>
      </c>
      <c r="K10" s="24">
        <v>0.1</v>
      </c>
      <c r="L10" s="24">
        <v>0.11</v>
      </c>
      <c r="M10" s="24">
        <v>0.12</v>
      </c>
      <c r="N10" s="24">
        <v>0.13</v>
      </c>
      <c r="O10" s="24">
        <v>0.14000000000000001</v>
      </c>
      <c r="P10" s="24">
        <v>0.15</v>
      </c>
      <c r="Q10" s="24">
        <v>0.16</v>
      </c>
      <c r="R10" s="24">
        <v>0.17</v>
      </c>
      <c r="S10" s="24">
        <v>0.18</v>
      </c>
      <c r="T10" s="24">
        <v>0.19</v>
      </c>
      <c r="U10" s="25">
        <v>0.2</v>
      </c>
      <c r="V10" s="25">
        <v>0.21</v>
      </c>
      <c r="W10" s="25">
        <v>0.22</v>
      </c>
      <c r="X10" s="25">
        <v>0.23</v>
      </c>
      <c r="Y10" s="25">
        <v>0.24</v>
      </c>
      <c r="Z10" s="25">
        <v>0.25</v>
      </c>
      <c r="AA10" s="25">
        <v>0.26</v>
      </c>
      <c r="AB10" s="25">
        <v>0.27</v>
      </c>
      <c r="AC10" s="25">
        <v>0.28000000000000003</v>
      </c>
      <c r="AD10" s="25">
        <v>0.28999999999999998</v>
      </c>
      <c r="AE10" s="25">
        <v>0.3</v>
      </c>
      <c r="AF10" s="25">
        <v>0.31</v>
      </c>
      <c r="AG10" s="25">
        <v>0.32</v>
      </c>
      <c r="AH10" s="25">
        <v>0.33</v>
      </c>
      <c r="AI10" s="24">
        <v>0.34</v>
      </c>
      <c r="AJ10" s="24">
        <v>0.35</v>
      </c>
      <c r="AK10" s="24">
        <v>0.36</v>
      </c>
      <c r="AL10" s="24">
        <v>0.37</v>
      </c>
      <c r="AM10" s="24">
        <v>0.38</v>
      </c>
      <c r="AN10" s="24">
        <v>0.39</v>
      </c>
      <c r="AO10" s="24">
        <v>0.4</v>
      </c>
      <c r="AP10" s="24">
        <v>0.41</v>
      </c>
      <c r="AQ10" s="24">
        <v>0.42</v>
      </c>
      <c r="AR10" s="24">
        <v>0.43</v>
      </c>
      <c r="AS10" s="24">
        <v>0.44</v>
      </c>
      <c r="AT10" s="24">
        <v>0.45</v>
      </c>
    </row>
    <row r="11" spans="1:46">
      <c r="A11" s="20"/>
    </row>
    <row r="12" spans="1:46">
      <c r="A12" s="20"/>
    </row>
    <row r="13" spans="1:46">
      <c r="A13" s="20"/>
    </row>
    <row r="14" spans="1:46">
      <c r="A14" s="20"/>
    </row>
    <row r="15" spans="1:46">
      <c r="A15" s="20"/>
    </row>
    <row r="16" spans="1:46">
      <c r="A16" s="20"/>
      <c r="Y16" s="27"/>
    </row>
    <row r="17" spans="1:25">
      <c r="A17" s="20"/>
    </row>
    <row r="18" spans="1:25">
      <c r="A18" s="20"/>
    </row>
    <row r="19" spans="1:25">
      <c r="A19" s="20"/>
      <c r="Y19" s="27"/>
    </row>
    <row r="20" spans="1:25">
      <c r="A20" s="20"/>
    </row>
  </sheetData>
  <mergeCells count="2">
    <mergeCell ref="B7:G7"/>
    <mergeCell ref="B2:G2"/>
  </mergeCells>
  <phoneticPr fontId="0" type="noConversion"/>
  <printOptions horizontalCentered="1"/>
  <pageMargins left="0.51181102362204722" right="0.19685039370078741" top="0.98425196850393704" bottom="0.98425196850393704" header="0.76" footer="0.51181102362204722"/>
  <pageSetup paperSize="9" orientation="portrait"/>
  <headerFooter alignWithMargins="0">
    <oddHeader>&amp;C&amp;"Arial Cyr,полужирный"&amp;12&amp;A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Прайс-лист</vt:lpstr>
      <vt:lpstr>скидка</vt:lpstr>
      <vt:lpstr>скидка!Print_Area</vt:lpstr>
    </vt:vector>
  </TitlesOfParts>
  <Company>Aereco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Microsoft Office User</cp:lastModifiedBy>
  <cp:lastPrinted>2010-11-23T10:07:36Z</cp:lastPrinted>
  <dcterms:created xsi:type="dcterms:W3CDTF">2010-10-01T12:52:00Z</dcterms:created>
  <dcterms:modified xsi:type="dcterms:W3CDTF">2024-01-04T17:46:49Z</dcterms:modified>
</cp:coreProperties>
</file>